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jromero\Documents\"/>
    </mc:Choice>
  </mc:AlternateContent>
  <xr:revisionPtr revIDLastSave="0" documentId="13_ncr:1_{88BB8118-FA98-48A9-BBFE-023B531A7A92}" xr6:coauthVersionLast="47" xr6:coauthVersionMax="47" xr10:uidLastSave="{00000000-0000-0000-0000-000000000000}"/>
  <bookViews>
    <workbookView xWindow="-110" yWindow="-110" windowWidth="19420" windowHeight="10540" xr2:uid="{00000000-000D-0000-FFFF-FFFF00000000}"/>
  </bookViews>
  <sheets>
    <sheet name="Campus Services - INTERNAL" sheetId="26" r:id="rId1"/>
    <sheet name="Drop down lists DO NOT EDIT" sheetId="22" state="hidden" r:id="rId2"/>
    <sheet name="Maeve's food order for snacks" sheetId="19"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26" l="1"/>
  <c r="H1" i="26"/>
  <c r="G2" i="26"/>
  <c r="D12" i="19"/>
  <c r="D13" i="19"/>
  <c r="D14" i="19"/>
  <c r="D15" i="19"/>
  <c r="D16" i="19"/>
  <c r="D17" i="19"/>
  <c r="D18" i="19"/>
  <c r="D19" i="19"/>
  <c r="D20" i="19"/>
  <c r="D21" i="19"/>
  <c r="D22" i="19"/>
  <c r="D25" i="19"/>
  <c r="D26" i="19"/>
  <c r="D27" i="19"/>
  <c r="D28" i="19"/>
  <c r="D29" i="19"/>
  <c r="D30" i="19"/>
  <c r="D31" i="19"/>
  <c r="D32" i="19"/>
  <c r="D11" i="19"/>
  <c r="V31" i="19"/>
  <c r="W31" i="19"/>
  <c r="V23" i="19"/>
  <c r="W23" i="19"/>
  <c r="X23" i="19"/>
  <c r="E14" i="19"/>
  <c r="V30" i="19"/>
  <c r="W30" i="19"/>
  <c r="V29" i="19"/>
  <c r="W29" i="19"/>
  <c r="V28" i="19"/>
  <c r="W28" i="19"/>
  <c r="V27" i="19"/>
  <c r="W27" i="19"/>
  <c r="V26" i="19"/>
  <c r="W26" i="19"/>
  <c r="X26" i="19"/>
  <c r="V25" i="19"/>
  <c r="W25" i="19"/>
  <c r="X25" i="19"/>
  <c r="E22" i="19"/>
  <c r="E21" i="19"/>
  <c r="E20" i="19"/>
  <c r="E17" i="19"/>
  <c r="E18" i="19"/>
  <c r="E19" i="19"/>
  <c r="E7" i="19"/>
  <c r="E6" i="19"/>
  <c r="E5" i="19"/>
  <c r="Q16" i="19"/>
  <c r="P15" i="19"/>
  <c r="E8" i="19"/>
  <c r="X5" i="19"/>
  <c r="X6" i="19"/>
  <c r="X7" i="19"/>
  <c r="X8" i="19"/>
  <c r="X13" i="19"/>
  <c r="Y5" i="19"/>
  <c r="D5" i="19"/>
  <c r="D6" i="19"/>
  <c r="D7" i="19"/>
  <c r="D8" i="19"/>
  <c r="D9" i="19"/>
  <c r="D4" i="19"/>
  <c r="X16" i="19"/>
  <c r="P6" i="19"/>
  <c r="P7" i="19"/>
  <c r="P8" i="19"/>
  <c r="P9" i="19"/>
  <c r="P10" i="19"/>
  <c r="P11" i="19"/>
  <c r="P12" i="19"/>
  <c r="P13" i="19"/>
  <c r="P14" i="19"/>
  <c r="P16" i="19"/>
  <c r="P17" i="19"/>
  <c r="P5" i="19"/>
  <c r="P4" i="19"/>
  <c r="W13" i="19"/>
  <c r="V13" i="19"/>
  <c r="W12" i="19"/>
  <c r="V12" i="19"/>
  <c r="W11" i="19"/>
  <c r="V11" i="19"/>
  <c r="W10" i="19"/>
  <c r="V10" i="19"/>
  <c r="W15" i="19"/>
  <c r="V15" i="19"/>
  <c r="W14" i="19"/>
  <c r="V14" i="19"/>
  <c r="W16" i="19"/>
  <c r="V16" i="19"/>
  <c r="X24" i="19"/>
  <c r="X22" i="19"/>
  <c r="W24" i="19"/>
  <c r="V24" i="19"/>
  <c r="X21" i="19"/>
  <c r="X20" i="19"/>
  <c r="Y20" i="19"/>
  <c r="X19" i="19"/>
  <c r="V8" i="19"/>
  <c r="W8" i="19"/>
  <c r="V9" i="19"/>
  <c r="W9" i="19"/>
  <c r="V17" i="19"/>
  <c r="W17" i="19"/>
  <c r="V18" i="19"/>
  <c r="W18" i="19"/>
  <c r="V19" i="19"/>
  <c r="W19" i="19"/>
  <c r="V20" i="19"/>
  <c r="W20" i="19"/>
  <c r="V21" i="19"/>
  <c r="W21" i="19"/>
  <c r="V22" i="19"/>
  <c r="W22" i="19"/>
  <c r="V32" i="19"/>
  <c r="W32" i="19"/>
  <c r="W7" i="19"/>
  <c r="V7" i="19"/>
  <c r="W6" i="19"/>
  <c r="V6" i="19"/>
  <c r="K7" i="19"/>
  <c r="J7" i="19"/>
  <c r="K6" i="19"/>
  <c r="J6"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tc={16024A2E-DFC3-4540-AC40-4A267E1DFCE9}</author>
    <author>tc={17977265-1514-4FD9-9863-EFEEE063FB7D}</author>
    <author>tc={2B436DB4-5009-4855-8DC0-E3CB46696B9A}</author>
  </authors>
  <commentList>
    <comment ref="V3" authorId="0" shapeId="0" xr:uid="{16024A2E-DFC3-4540-AC40-4A267E1DFCE9}">
      <text>
        <t>[Threaded comment]
Your version of Excel allows you to read this threaded comment; however, any edits to it will get removed if the file is opened in a newer version of Excel. Learn more: https://go.microsoft.com/fwlink/?linkid=870924
Comment:
    Please specify:
- What items/devices need power 
- How much power (in Amps or Kilowatts)?</t>
      </text>
    </comment>
    <comment ref="Y3" authorId="1" shapeId="0" xr:uid="{17977265-1514-4FD9-9863-EFEEE063FB7D}">
      <text>
        <t xml:space="preserve">[Threaded comment]
Your version of Excel allows you to read this threaded comment; however, any edits to it will get removed if the file is opened in a newer version of Excel. Learn more: https://go.microsoft.com/fwlink/?linkid=870924
Comment:
    Access to water (state approx. quantity, reason for use and disposal method in the notes section. Festival team deals with water) </t>
      </text>
    </comment>
    <comment ref="AD3" authorId="2" shapeId="0" xr:uid="{2B436DB4-5009-4855-8DC0-E3CB46696B9A}">
      <text>
        <t>[Threaded comment]
Your version of Excel allows you to read this threaded comment; however, any edits to it will get removed if the file is opened in a newer version of Excel. Learn more: https://go.microsoft.com/fwlink/?linkid=870924
Comment:
    Specify dimensions in column AG</t>
      </text>
    </comment>
  </commentList>
</comments>
</file>

<file path=xl/sharedStrings.xml><?xml version="1.0" encoding="utf-8"?>
<sst xmlns="http://schemas.openxmlformats.org/spreadsheetml/2006/main" count="588" uniqueCount="264">
  <si>
    <t> </t>
  </si>
  <si>
    <t>Activity ID</t>
  </si>
  <si>
    <t>Water</t>
  </si>
  <si>
    <r>
      <t>THE GREAT EXHIBITION ROAD FESTIVAL</t>
    </r>
    <r>
      <rPr>
        <b/>
        <sz val="16"/>
        <color rgb="FF000000"/>
        <rFont val="Calibri"/>
        <family val="2"/>
      </rPr>
      <t xml:space="preserve">
EXHIBITOR EQUIPMENT REQUIREMENTS </t>
    </r>
  </si>
  <si>
    <t>Total teams</t>
  </si>
  <si>
    <t>Lunch submitted</t>
  </si>
  <si>
    <t>SUPPLIED AND MANAGED BY CAMPUS SERVICES - INTERNAL SPACES</t>
  </si>
  <si>
    <t>SUPPLIED AND MANAGED BY FESTIVAL TEAM</t>
  </si>
  <si>
    <t>total available --&gt;</t>
  </si>
  <si>
    <t>Tables</t>
  </si>
  <si>
    <t>Link to 'Inventory' (and what's in your Zone box)</t>
  </si>
  <si>
    <t>Location,
Zone Name &amp;
Zone Manager</t>
  </si>
  <si>
    <t>Specific area within location</t>
  </si>
  <si>
    <t>Type of content</t>
  </si>
  <si>
    <t>Activity Name</t>
  </si>
  <si>
    <t>Name of Content Lead</t>
  </si>
  <si>
    <t>Lunch order submitted
Y / N</t>
  </si>
  <si>
    <t>Team size</t>
  </si>
  <si>
    <r>
      <rPr>
        <b/>
        <sz val="12"/>
        <color rgb="FF000000"/>
        <rFont val="Calibri"/>
      </rPr>
      <t xml:space="preserve">Notes on set up (e.g. set of of space)
</t>
    </r>
    <r>
      <rPr>
        <sz val="9"/>
        <color rgb="FF000000"/>
        <rFont val="Calibri"/>
      </rPr>
      <t xml:space="preserve">"put in horseshoe formation, leave purple chairs out" </t>
    </r>
  </si>
  <si>
    <t xml:space="preserve"> 6ft trestle table</t>
  </si>
  <si>
    <t xml:space="preserve"> 4ft trestle table</t>
  </si>
  <si>
    <t>5ft round table</t>
  </si>
  <si>
    <t>Table poseur with cover</t>
  </si>
  <si>
    <r>
      <t>Chair</t>
    </r>
    <r>
      <rPr>
        <sz val="8"/>
        <color rgb="FF000000"/>
        <rFont val="Calibri"/>
      </rPr>
      <t xml:space="preserve">
(for workshops)</t>
    </r>
  </si>
  <si>
    <t>Coat rail</t>
  </si>
  <si>
    <t>Display 1mx1m</t>
  </si>
  <si>
    <t>Display 1mx2m</t>
  </si>
  <si>
    <t>Mic (hand held)</t>
  </si>
  <si>
    <t>Mic (head)</t>
  </si>
  <si>
    <t>PA system</t>
  </si>
  <si>
    <t>Rope &amp; Post</t>
  </si>
  <si>
    <t>Power socket</t>
  </si>
  <si>
    <t>Screen (55' LED &amp; stand)</t>
  </si>
  <si>
    <t>Uplighter</t>
  </si>
  <si>
    <t>Wireless presentation remote</t>
  </si>
  <si>
    <r>
      <rPr>
        <b/>
        <sz val="10"/>
        <color rgb="FF000000"/>
        <rFont val="Calibri"/>
      </rPr>
      <t xml:space="preserve">Other equipment requested from Campus Services
</t>
    </r>
    <r>
      <rPr>
        <sz val="10"/>
        <color rgb="FF000000"/>
        <rFont val="Calibri"/>
      </rPr>
      <t>*ALSO INCLUDE what power is needed</t>
    </r>
  </si>
  <si>
    <t>Table cloth (water proof)</t>
  </si>
  <si>
    <t>Easel</t>
  </si>
  <si>
    <t>Ground sheet</t>
  </si>
  <si>
    <t>Scissors</t>
  </si>
  <si>
    <t>String + pegs
(1m + 10 pegs)</t>
  </si>
  <si>
    <r>
      <t>NOTES and/or additional requirements for PE Team</t>
    </r>
    <r>
      <rPr>
        <sz val="10"/>
        <color rgb="FF000000"/>
        <rFont val="Calibri"/>
      </rPr>
      <t xml:space="preserve">
E.g. extension leads, ground sheet dimensions, tape, 3 voting tubes, 1 white board, 1 chalk board</t>
    </r>
  </si>
  <si>
    <t>Equipment provided by exhibiting research team</t>
  </si>
  <si>
    <t>Installation</t>
  </si>
  <si>
    <t>Exhibit stand</t>
  </si>
  <si>
    <r>
      <rPr>
        <b/>
        <sz val="12"/>
        <color rgb="FF000000"/>
        <rFont val="Calibri"/>
      </rPr>
      <t xml:space="preserve">College Main Entrance
</t>
    </r>
    <r>
      <rPr>
        <b/>
        <sz val="10"/>
        <color rgb="FF000000"/>
        <rFont val="Calibri"/>
      </rPr>
      <t>Eureka Zone 
James Romero</t>
    </r>
  </si>
  <si>
    <t>CME 1</t>
  </si>
  <si>
    <t>Making a cloud</t>
  </si>
  <si>
    <t>Edward Gryspeerdt</t>
  </si>
  <si>
    <t>Power required for a plasma screen, laptop and cloud chamber
Estimated power - 300W</t>
  </si>
  <si>
    <t> cloud chamber, laptop loaded up with  videos/images showing the impact of pollution on cloud formation, printed QR codes taking people to an online website where the publi can visualize the impact of aerosols</t>
  </si>
  <si>
    <t>CME 2</t>
  </si>
  <si>
    <t>Robocop - Robotic construction in practice</t>
  </si>
  <si>
    <t>Professor Leroy Gardner</t>
  </si>
  <si>
    <t>Need to leave at 4mx2m space next to their table for the bridge</t>
  </si>
  <si>
    <t>Power required for a plasma screen and laptop 
Estimated power - 250W</t>
  </si>
  <si>
    <t> 4 m footbridge, table top models of hte structures we have developed and a laptop loaded up with simulations created by the team</t>
  </si>
  <si>
    <t>CME 3</t>
  </si>
  <si>
    <t>Engineering sustainable materials</t>
  </si>
  <si>
    <t>Fang Xie</t>
  </si>
  <si>
    <t>Need to leave a 3mx3m space next to the table for an art piece</t>
  </si>
  <si>
    <t>CME 4</t>
  </si>
  <si>
    <t>Laser focussed health and science</t>
  </si>
  <si>
    <t>Kenneth LONG</t>
  </si>
  <si>
    <t>Need to leave a 2mx2m space next to the table for an installation</t>
  </si>
  <si>
    <t>Power required for a PC monitor screen and a  laptop and some VR equipment 
Estimated power - 200W</t>
  </si>
  <si>
    <t> models and games. laptops and VR equipment for a VR game, Leo Cancer Care Eve Chair, PC monitor screen to plug into their laptop to show videos</t>
  </si>
  <si>
    <t>CME 6</t>
  </si>
  <si>
    <t>Let’s make Sustainable Building Materials!</t>
  </si>
  <si>
    <t xml:space="preserve">Dr Livia Cupertino Malheiros </t>
  </si>
  <si>
    <t>Power required for a computer screen, a laptop
Estimated power - 125W</t>
  </si>
  <si>
    <t> samples of low-carbon, functional and improved materials, laptops nad MC monitors showing, numerical simulation results, soloured spinning prize wheel</t>
  </si>
  <si>
    <t>CME 5</t>
  </si>
  <si>
    <t>Would you get sick for science?</t>
  </si>
  <si>
    <t>Mike Darkes</t>
  </si>
  <si>
    <t>Power required for 1x tv, 2x laptops, 3x  for charging tablets and microscopes
Estimated power - 450W</t>
  </si>
  <si>
    <t> Check use of wall space by their stand for displaying decorations and posters</t>
  </si>
  <si>
    <t xml:space="preserve"> Virus bacteria soft toys; craft materiasl for make your own virus/bacteria, microscopes looking at EM imagery of viruses, inert bacterial colonies on agar plates, interactive voting models gathering opinions around human challenge studies, Where’s Wally inspired game that explains how vaccines work, interactive voting models around thoughts and opinions on vaccines, interactive true or false quiz </t>
  </si>
  <si>
    <t>CME 7</t>
  </si>
  <si>
    <t>Nature's Solution: Breaking Through Antimicrobial Resistance</t>
  </si>
  <si>
    <t>Hui Mao</t>
  </si>
  <si>
    <t>Power for microscopes
Estimated power - 50W</t>
  </si>
  <si>
    <t>soap, UV fluorescence imaging, microcopes, showcase of antibacterial plants and animals specimens, Two Velcro boards -one flat and one with a wavy or columnar structure. Participants will toss bacteria dolls</t>
  </si>
  <si>
    <t>CME 8</t>
  </si>
  <si>
    <t>Looking beyond X-ray</t>
  </si>
  <si>
    <t xml:space="preserve">Heiko Mair </t>
  </si>
  <si>
    <t>Power required for Laptop, plasma screen and chargers for tiny robots
Estimated power - 300W</t>
  </si>
  <si>
    <t>Table top robots they can demonstrate, laptop loaded up with videos from the operating theatre to plug into the plasma screen</t>
  </si>
  <si>
    <t>Workshop</t>
  </si>
  <si>
    <t>CME 9</t>
  </si>
  <si>
    <t>AurorART</t>
  </si>
  <si>
    <t>Marina Galand</t>
  </si>
  <si>
    <t> Power required for laptop and plasma screen
Estimated power - 250W
Re: display boards- just need the poles</t>
  </si>
  <si>
    <t>Coatrail is to suspend 3D model, artists from the Rena Iniative will provide a lot of their own materials for the AuroART art station tables</t>
  </si>
  <si>
    <t>3D models to illustrate the interaction of the solar wind with each Solar System body, laptop to connect to the plasma screen showing videos of aurora on earth as inspiration for the workshop tables, Comet interceptor game and stickers/bookmarks to give away</t>
  </si>
  <si>
    <t>CME 10</t>
  </si>
  <si>
    <t xml:space="preserve">Build a microbial factory </t>
  </si>
  <si>
    <t>Cinzia Klemm</t>
  </si>
  <si>
    <t>Power required for a microcope
Estimated power - 50W</t>
  </si>
  <si>
    <t> Rube Goldberg installation, marble maze, microbial pinball game, map showing European collaboration</t>
  </si>
  <si>
    <t>Map</t>
  </si>
  <si>
    <t>Map of Europe</t>
  </si>
  <si>
    <t>James Romero</t>
  </si>
  <si>
    <t>Science Cabaret</t>
  </si>
  <si>
    <t>Zone</t>
  </si>
  <si>
    <t>Staff or student</t>
  </si>
  <si>
    <t>Meal choice</t>
  </si>
  <si>
    <t>Allergy/Intolerance</t>
  </si>
  <si>
    <r>
      <t>Dietary requirement</t>
    </r>
    <r>
      <rPr>
        <b/>
        <sz val="9"/>
        <color rgb="FF000000"/>
        <rFont val="Calibri"/>
        <family val="2"/>
      </rPr>
      <t xml:space="preserve">
(Only complete if you have an allergy or intolerance. This is a </t>
    </r>
    <r>
      <rPr>
        <b/>
        <u/>
        <sz val="9"/>
        <color rgb="FF000000"/>
        <rFont val="Calibri"/>
        <family val="2"/>
      </rPr>
      <t>requirement</t>
    </r>
    <r>
      <rPr>
        <b/>
        <sz val="9"/>
        <color rgb="FF000000"/>
        <rFont val="Calibri"/>
        <family val="2"/>
      </rPr>
      <t>, not a personal preference)</t>
    </r>
  </si>
  <si>
    <t>Adult Zone</t>
  </si>
  <si>
    <t>BS 1</t>
  </si>
  <si>
    <t>Staff</t>
  </si>
  <si>
    <t>Sweet chilli chicken (halal) with rice</t>
  </si>
  <si>
    <t>Allergy</t>
  </si>
  <si>
    <t>Body Zone</t>
  </si>
  <si>
    <t>BS 2</t>
  </si>
  <si>
    <t>Student</t>
  </si>
  <si>
    <t>Tofu curry with rice</t>
  </si>
  <si>
    <t>Intolerance</t>
  </si>
  <si>
    <t>Energy Zone</t>
  </si>
  <si>
    <t xml:space="preserve">BS 3 </t>
  </si>
  <si>
    <t>Gluten free classic lunch - Chicken sandwich</t>
  </si>
  <si>
    <t>Both</t>
  </si>
  <si>
    <t>Exhibition Road</t>
  </si>
  <si>
    <t>BS 4</t>
  </si>
  <si>
    <t>Gluten free classic lunch - Vegan sandwich</t>
  </si>
  <si>
    <t>None</t>
  </si>
  <si>
    <t>Family Zone</t>
  </si>
  <si>
    <t>BS 5</t>
  </si>
  <si>
    <t>Food Zone</t>
  </si>
  <si>
    <t>BS 6</t>
  </si>
  <si>
    <t>Great Hall</t>
  </si>
  <si>
    <t>BS 7</t>
  </si>
  <si>
    <t>NextGen Zone</t>
  </si>
  <si>
    <t>BS 7B</t>
  </si>
  <si>
    <t>BS 8</t>
  </si>
  <si>
    <t xml:space="preserve">Space Zone </t>
  </si>
  <si>
    <t>BS 9</t>
  </si>
  <si>
    <t>Tech Zone</t>
  </si>
  <si>
    <t>BS 10</t>
  </si>
  <si>
    <t>BS 11</t>
  </si>
  <si>
    <t>CAGB 1</t>
  </si>
  <si>
    <t>CAGB 2</t>
  </si>
  <si>
    <t>CAGB 3</t>
  </si>
  <si>
    <t>CAGB 4</t>
  </si>
  <si>
    <t>CAGB 5</t>
  </si>
  <si>
    <t>CAGB 6</t>
  </si>
  <si>
    <t>CAGB 7</t>
  </si>
  <si>
    <t>CAGB 8</t>
  </si>
  <si>
    <t>CAGB 9</t>
  </si>
  <si>
    <t>CAGB 10</t>
  </si>
  <si>
    <t>EX 1</t>
  </si>
  <si>
    <t>EX 2</t>
  </si>
  <si>
    <t>EX 3</t>
  </si>
  <si>
    <t>EX 4A</t>
  </si>
  <si>
    <t>EX 4B</t>
  </si>
  <si>
    <t>EX 5</t>
  </si>
  <si>
    <t xml:space="preserve">EX 6 </t>
  </si>
  <si>
    <t>EX 7</t>
  </si>
  <si>
    <t>EX 8B</t>
  </si>
  <si>
    <t>EX 8C</t>
  </si>
  <si>
    <t>EX 8D</t>
  </si>
  <si>
    <t>EX 9</t>
  </si>
  <si>
    <t>GH 1</t>
  </si>
  <si>
    <t>IC 2</t>
  </si>
  <si>
    <t>IC 3</t>
  </si>
  <si>
    <t>IC 4</t>
  </si>
  <si>
    <t>IC 5</t>
  </si>
  <si>
    <t>IC 6</t>
  </si>
  <si>
    <t>IC 7</t>
  </si>
  <si>
    <t>IC 8</t>
  </si>
  <si>
    <t>IC 9</t>
  </si>
  <si>
    <t>LT200</t>
  </si>
  <si>
    <t>PG 1</t>
  </si>
  <si>
    <t>PG 2.1</t>
  </si>
  <si>
    <t>PG 2.2</t>
  </si>
  <si>
    <t>PG 2.3</t>
  </si>
  <si>
    <t>PG 3.1</t>
  </si>
  <si>
    <t>PG 3.2</t>
  </si>
  <si>
    <t>PG 3.3</t>
  </si>
  <si>
    <t>PG 3.4</t>
  </si>
  <si>
    <t>PG 4</t>
  </si>
  <si>
    <t>PG 5</t>
  </si>
  <si>
    <t>PG 6</t>
  </si>
  <si>
    <t>PG 8</t>
  </si>
  <si>
    <t>PG 9</t>
  </si>
  <si>
    <t>PG 10 A</t>
  </si>
  <si>
    <t>PG 10 B and C</t>
  </si>
  <si>
    <t>QTR 1</t>
  </si>
  <si>
    <t>QTR 2</t>
  </si>
  <si>
    <t>QTR 3</t>
  </si>
  <si>
    <t>QTR 4</t>
  </si>
  <si>
    <t>QTR 5</t>
  </si>
  <si>
    <t>QTR 6</t>
  </si>
  <si>
    <t>QTR 7</t>
  </si>
  <si>
    <t>QTR 8</t>
  </si>
  <si>
    <t>QTR 9</t>
  </si>
  <si>
    <t>QTR 10</t>
  </si>
  <si>
    <t>QTR 11</t>
  </si>
  <si>
    <t>QTR 13</t>
  </si>
  <si>
    <t>QTR 14</t>
  </si>
  <si>
    <t>SAF 1</t>
  </si>
  <si>
    <t>SAF 2</t>
  </si>
  <si>
    <t>SAF 3</t>
  </si>
  <si>
    <t>SAF 4</t>
  </si>
  <si>
    <t>SAF 5</t>
  </si>
  <si>
    <t>SAF 6</t>
  </si>
  <si>
    <t>SAF 7</t>
  </si>
  <si>
    <t>SAF 8</t>
  </si>
  <si>
    <t>SAF 9</t>
  </si>
  <si>
    <t>SAF 10</t>
  </si>
  <si>
    <t>SAF 11</t>
  </si>
  <si>
    <t>SAF 12</t>
  </si>
  <si>
    <t>SAF 13</t>
  </si>
  <si>
    <t>Snacks order for staff and volunteers</t>
  </si>
  <si>
    <t>Saturday 800 people</t>
  </si>
  <si>
    <t>Sunday 750 people</t>
  </si>
  <si>
    <t>Cater for 1400</t>
  </si>
  <si>
    <t>Cost</t>
  </si>
  <si>
    <t>How many</t>
  </si>
  <si>
    <t>Total</t>
  </si>
  <si>
    <t>Staff/Volunteers - Tesco order 1</t>
  </si>
  <si>
    <t>Thursday 5-6pm</t>
  </si>
  <si>
    <t>Need</t>
  </si>
  <si>
    <t>Per pack</t>
  </si>
  <si>
    <t>Units</t>
  </si>
  <si>
    <t>Per item</t>
  </si>
  <si>
    <t>Staff/Volunteers - Morrisons order 1</t>
  </si>
  <si>
    <t>Friday 6-7pm</t>
  </si>
  <si>
    <t>Tesco Small Bananas 6 pack</t>
  </si>
  <si>
    <t>Dairy Milk Little Bars x6</t>
  </si>
  <si>
    <t>Clementine/Easy Peeler 600g</t>
  </si>
  <si>
    <t>Freddos x5</t>
  </si>
  <si>
    <t>Rosedene Farms Gala Apples 6 Pack</t>
  </si>
  <si>
    <t>Freddo Caramel x5</t>
  </si>
  <si>
    <t xml:space="preserve">Haribo Starmix Multi Pack 352G </t>
  </si>
  <si>
    <t>Nougat whips x6</t>
  </si>
  <si>
    <t>Delivery charge</t>
  </si>
  <si>
    <t>Propercorn x6</t>
  </si>
  <si>
    <t>Brunch bars x3</t>
  </si>
  <si>
    <t>Staff/Volunteers - Tesco order 2</t>
  </si>
  <si>
    <t>Friday 5-6pm</t>
  </si>
  <si>
    <t>Eat Natural Protein Bar x3</t>
  </si>
  <si>
    <t>Tesco Snappy Fingers x8</t>
  </si>
  <si>
    <t>Alpen x5</t>
  </si>
  <si>
    <t>Nairn's Gluten Free Mini Cheese bakes</t>
  </si>
  <si>
    <t>Daura Damm GF Beer x4</t>
  </si>
  <si>
    <t>Tesco Variety Crisps</t>
  </si>
  <si>
    <t>Haribo Multipack x60</t>
  </si>
  <si>
    <t>Tesco Free From Bourbon Creams</t>
  </si>
  <si>
    <t>Seedless Grapes</t>
  </si>
  <si>
    <t>Tesco Yogurt Coated Strawberry Fruit Bites</t>
  </si>
  <si>
    <t>Walkers Multipack x32</t>
  </si>
  <si>
    <t>Tesco Gala Apple Minimum 5 Pack</t>
  </si>
  <si>
    <t>Granny Smith Apples 5 Pack</t>
  </si>
  <si>
    <t>Tesco Fruit Splash Orange No Added Sugar 12 X 250Ml</t>
  </si>
  <si>
    <t>Tesco Apple/Blacurrant Juice 12 X 250Ml</t>
  </si>
  <si>
    <t>Celebrations</t>
  </si>
  <si>
    <t>Brewdog Punk IPA x12</t>
  </si>
  <si>
    <t>Brewdog Wingman IPA x12</t>
  </si>
  <si>
    <t>Kopparberg Strawberry x10</t>
  </si>
  <si>
    <t>Plaza Centro Prosecco</t>
  </si>
  <si>
    <t>G&amp;T x6</t>
  </si>
  <si>
    <t xml:space="preserve">Infront of Queen Victoria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</si>
</sst>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809]* #,##0.00_-;\-[$£-809]* #,##0.00_-;_-[$£-809]* &quot;-&quot;??_-;_-@_-"/>
  </numFmts>
  <fonts count="29" x14ac:knownFonts="1">
    <font>
      <sz val="11"/>
      <color theme="1"/>
      <name val="Calibri"/>
      <family val="2"/>
      <scheme val="minor"/>
    </font>
    <font>
      <sz val="10"/>
      <color theme="1"/>
      <name val="Arial"/>
      <family val="2"/>
    </font>
    <font>
      <u/>
      <sz val="11"/>
      <color theme="10"/>
      <name val="Calibri"/>
      <family val="2"/>
      <scheme val="minor"/>
    </font>
    <font>
      <sz val="10"/>
      <color rgb="FF000000"/>
      <name val="Calibri"/>
      <family val="2"/>
    </font>
    <font>
      <sz val="14"/>
      <color theme="1"/>
      <name val="Calibri"/>
      <family val="2"/>
      <scheme val="minor"/>
    </font>
    <font>
      <b/>
      <sz val="14"/>
      <color rgb="FFFF0000"/>
      <name val="Calibri"/>
      <family val="2"/>
      <scheme val="minor"/>
    </font>
    <font>
      <b/>
      <sz val="11"/>
      <color theme="1"/>
      <name val="Calibri"/>
      <family val="2"/>
      <scheme val="minor"/>
    </font>
    <font>
      <sz val="11"/>
      <color rgb="FF000000"/>
      <name val="Calibri"/>
      <family val="2"/>
    </font>
    <font>
      <b/>
      <sz val="11"/>
      <color rgb="FF000000"/>
      <name val="Calibri"/>
      <family val="2"/>
    </font>
    <font>
      <b/>
      <sz val="9"/>
      <color rgb="FF000000"/>
      <name val="Calibri"/>
      <family val="2"/>
    </font>
    <font>
      <b/>
      <u/>
      <sz val="9"/>
      <color rgb="FF000000"/>
      <name val="Calibri"/>
      <family val="2"/>
    </font>
    <font>
      <b/>
      <sz val="14"/>
      <color theme="1"/>
      <name val="Calibri"/>
      <family val="2"/>
      <scheme val="minor"/>
    </font>
    <font>
      <b/>
      <sz val="16"/>
      <color rgb="FF000000"/>
      <name val="Calibri"/>
      <family val="2"/>
    </font>
    <font>
      <b/>
      <sz val="14"/>
      <color rgb="FF000000"/>
      <name val="Calibri"/>
      <family val="2"/>
    </font>
    <font>
      <b/>
      <sz val="20"/>
      <color rgb="FF8064A2"/>
      <name val="Calibri"/>
      <family val="2"/>
    </font>
    <font>
      <b/>
      <sz val="10"/>
      <color rgb="FF000000"/>
      <name val="Calibri"/>
      <family val="2"/>
    </font>
    <font>
      <b/>
      <sz val="12"/>
      <name val="Calibri"/>
      <family val="2"/>
    </font>
    <font>
      <sz val="8"/>
      <color rgb="FF000000"/>
      <name val="Calibri"/>
      <family val="2"/>
    </font>
    <font>
      <b/>
      <sz val="10"/>
      <name val="Calibri"/>
      <family val="2"/>
    </font>
    <font>
      <sz val="10"/>
      <name val="Calibri"/>
      <family val="2"/>
    </font>
    <font>
      <sz val="8"/>
      <color rgb="FF000000"/>
      <name val="Calibri"/>
    </font>
    <font>
      <sz val="10"/>
      <color rgb="FF000000"/>
      <name val="Calibri"/>
    </font>
    <font>
      <sz val="10"/>
      <color rgb="FF444444"/>
      <name val="Calibri"/>
      <family val="2"/>
    </font>
    <font>
      <sz val="10"/>
      <color rgb="FF444444"/>
      <name val="Calibri"/>
    </font>
    <font>
      <b/>
      <sz val="12"/>
      <color rgb="FF000000"/>
      <name val="Calibri"/>
    </font>
    <font>
      <sz val="9"/>
      <color rgb="FF000000"/>
      <name val="Calibri"/>
    </font>
    <font>
      <b/>
      <sz val="10"/>
      <color rgb="FF000000"/>
      <name val="Calibri"/>
    </font>
    <font>
      <sz val="11"/>
      <color rgb="FF000000"/>
      <name val="Aptos Narrow"/>
      <family val="2"/>
    </font>
    <font>
      <sz val="11"/>
      <color rgb="FF242424"/>
      <name val="Aptos Narrow"/>
      <charset val="1"/>
    </font>
  </fonts>
  <fills count="19">
    <fill>
      <patternFill patternType="none"/>
    </fill>
    <fill>
      <patternFill patternType="gray125"/>
    </fill>
    <fill>
      <patternFill patternType="solid">
        <fgColor theme="9" tint="0.39997558519241921"/>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D9E1F2"/>
        <bgColor rgb="FF000000"/>
      </patternFill>
    </fill>
    <fill>
      <patternFill patternType="solid">
        <fgColor theme="4" tint="0.59999389629810485"/>
        <bgColor indexed="64"/>
      </patternFill>
    </fill>
    <fill>
      <patternFill patternType="solid">
        <fgColor rgb="FFFFFFFF"/>
        <bgColor rgb="FF000000"/>
      </patternFill>
    </fill>
    <fill>
      <patternFill patternType="solid">
        <fgColor rgb="FFCC99FF"/>
        <bgColor indexed="64"/>
      </patternFill>
    </fill>
    <fill>
      <patternFill patternType="solid">
        <fgColor theme="7"/>
        <bgColor indexed="64"/>
      </patternFill>
    </fill>
    <fill>
      <patternFill patternType="solid">
        <fgColor rgb="FFFCD5B4"/>
        <bgColor rgb="FF000000"/>
      </patternFill>
    </fill>
    <fill>
      <patternFill patternType="solid">
        <fgColor rgb="FFB7DEE8"/>
        <bgColor rgb="FF000000"/>
      </patternFill>
    </fill>
    <fill>
      <patternFill patternType="solid">
        <fgColor rgb="FFF2F2F2"/>
        <bgColor rgb="FF000000"/>
      </patternFill>
    </fill>
    <fill>
      <patternFill patternType="solid">
        <fgColor rgb="FFFFF2CC"/>
        <bgColor rgb="FF000000"/>
      </patternFill>
    </fill>
    <fill>
      <patternFill patternType="solid">
        <fgColor rgb="FFDDEBF7"/>
        <bgColor rgb="FF000000"/>
      </patternFill>
    </fill>
    <fill>
      <patternFill patternType="solid">
        <fgColor theme="2" tint="-9.9978637043366805E-2"/>
        <bgColor rgb="FF000000"/>
      </patternFill>
    </fill>
    <fill>
      <patternFill patternType="solid">
        <fgColor theme="7" tint="0.39997558519241921"/>
        <bgColor indexed="64"/>
      </patternFill>
    </fill>
    <fill>
      <patternFill patternType="solid">
        <fgColor theme="8"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rgb="FF000000"/>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style="thin">
        <color indexed="64"/>
      </left>
      <right/>
      <top/>
      <bottom style="thin">
        <color rgb="FF000000"/>
      </bottom>
      <diagonal/>
    </border>
  </borders>
  <cellStyleXfs count="4">
    <xf numFmtId="0" fontId="0" fillId="0" borderId="0"/>
    <xf numFmtId="0" fontId="1" fillId="0" borderId="0"/>
    <xf numFmtId="0" fontId="2" fillId="0" borderId="0" applyNumberFormat="0" applyFill="0" applyBorder="0" applyAlignment="0" applyProtection="0"/>
    <xf numFmtId="0" fontId="2" fillId="0" borderId="0" applyNumberFormat="0" applyFill="0" applyBorder="0" applyAlignment="0" applyProtection="0"/>
  </cellStyleXfs>
  <cellXfs count="105">
    <xf numFmtId="0" fontId="0" fillId="0" borderId="0" xfId="0"/>
    <xf numFmtId="0" fontId="0" fillId="0" borderId="2" xfId="0" applyBorder="1" applyAlignment="1">
      <alignment vertical="center"/>
    </xf>
    <xf numFmtId="0" fontId="0" fillId="0" borderId="0" xfId="0" applyAlignment="1">
      <alignment vertical="center"/>
    </xf>
    <xf numFmtId="0" fontId="0" fillId="0" borderId="0" xfId="0" applyAlignment="1">
      <alignment horizontal="center" vertical="center"/>
    </xf>
    <xf numFmtId="164" fontId="0" fillId="0" borderId="0" xfId="0" applyNumberFormat="1" applyAlignment="1">
      <alignment horizontal="center" vertical="center"/>
    </xf>
    <xf numFmtId="164" fontId="0" fillId="0" borderId="2" xfId="0" applyNumberFormat="1" applyBorder="1" applyAlignment="1">
      <alignment vertical="center"/>
    </xf>
    <xf numFmtId="0" fontId="4" fillId="0" borderId="0" xfId="0" applyFont="1" applyAlignment="1">
      <alignment vertical="center"/>
    </xf>
    <xf numFmtId="0" fontId="4" fillId="0" borderId="2" xfId="0" applyFont="1" applyBorder="1" applyAlignment="1">
      <alignment vertical="center"/>
    </xf>
    <xf numFmtId="164" fontId="4" fillId="0" borderId="2" xfId="0" applyNumberFormat="1" applyFont="1" applyBorder="1" applyAlignment="1">
      <alignment vertical="center"/>
    </xf>
    <xf numFmtId="0" fontId="8" fillId="6" borderId="5" xfId="0" applyFont="1" applyFill="1" applyBorder="1" applyAlignment="1">
      <alignment vertical="center"/>
    </xf>
    <xf numFmtId="0" fontId="8" fillId="6" borderId="5" xfId="0" applyFont="1" applyFill="1" applyBorder="1" applyAlignment="1">
      <alignment vertical="center" wrapText="1"/>
    </xf>
    <xf numFmtId="0" fontId="7" fillId="0" borderId="7" xfId="0" applyFont="1" applyBorder="1" applyAlignment="1">
      <alignment vertical="center"/>
    </xf>
    <xf numFmtId="0" fontId="8" fillId="6" borderId="1" xfId="0" applyFont="1" applyFill="1" applyBorder="1" applyAlignment="1">
      <alignment vertical="center"/>
    </xf>
    <xf numFmtId="0" fontId="3" fillId="0" borderId="6" xfId="0" applyFont="1" applyBorder="1" applyAlignment="1">
      <alignment vertical="center" wrapText="1"/>
    </xf>
    <xf numFmtId="0" fontId="7" fillId="0" borderId="7" xfId="0" applyFont="1" applyBorder="1" applyAlignment="1">
      <alignment vertical="center" wrapText="1"/>
    </xf>
    <xf numFmtId="0" fontId="3" fillId="0" borderId="7" xfId="0" applyFont="1" applyBorder="1" applyAlignment="1">
      <alignment vertical="center" wrapText="1"/>
    </xf>
    <xf numFmtId="0" fontId="7" fillId="0" borderId="0" xfId="0" applyFont="1" applyAlignment="1">
      <alignment vertical="center"/>
    </xf>
    <xf numFmtId="0" fontId="7" fillId="0" borderId="6" xfId="0" applyFont="1" applyBorder="1" applyAlignment="1">
      <alignment vertical="center" wrapText="1"/>
    </xf>
    <xf numFmtId="0" fontId="7" fillId="0" borderId="6" xfId="0" applyFont="1" applyBorder="1" applyAlignment="1">
      <alignment vertical="center"/>
    </xf>
    <xf numFmtId="0" fontId="7" fillId="8" borderId="6" xfId="0" applyFont="1" applyFill="1" applyBorder="1" applyAlignment="1">
      <alignment vertical="center"/>
    </xf>
    <xf numFmtId="0" fontId="0" fillId="0" borderId="0" xfId="0" applyAlignment="1">
      <alignment vertical="center" wrapText="1"/>
    </xf>
    <xf numFmtId="0" fontId="0" fillId="0" borderId="2" xfId="0" applyBorder="1" applyAlignment="1">
      <alignment horizontal="center" vertical="center"/>
    </xf>
    <xf numFmtId="164" fontId="6" fillId="0" borderId="2" xfId="0" applyNumberFormat="1" applyFont="1" applyBorder="1" applyAlignment="1">
      <alignment vertical="center"/>
    </xf>
    <xf numFmtId="0" fontId="4" fillId="5" borderId="2" xfId="0" applyFont="1" applyFill="1" applyBorder="1" applyAlignment="1">
      <alignment vertical="center"/>
    </xf>
    <xf numFmtId="164" fontId="4" fillId="5" borderId="2" xfId="0" applyNumberFormat="1" applyFont="1" applyFill="1" applyBorder="1" applyAlignment="1">
      <alignment vertical="center"/>
    </xf>
    <xf numFmtId="164" fontId="0" fillId="5" borderId="2" xfId="0" applyNumberFormat="1" applyFill="1" applyBorder="1" applyAlignment="1">
      <alignment vertical="center"/>
    </xf>
    <xf numFmtId="0" fontId="0" fillId="10" borderId="4" xfId="0" applyFill="1" applyBorder="1" applyAlignment="1">
      <alignment vertical="center"/>
    </xf>
    <xf numFmtId="0" fontId="0" fillId="4" borderId="2" xfId="0" applyFill="1" applyBorder="1" applyAlignment="1">
      <alignment vertical="center"/>
    </xf>
    <xf numFmtId="0" fontId="0" fillId="4" borderId="2" xfId="0" applyFill="1" applyBorder="1" applyAlignment="1">
      <alignment horizontal="center" vertical="center"/>
    </xf>
    <xf numFmtId="164" fontId="0" fillId="0" borderId="2" xfId="0" applyNumberFormat="1" applyBorder="1" applyAlignment="1">
      <alignment horizontal="center" vertical="center"/>
    </xf>
    <xf numFmtId="0" fontId="4" fillId="0" borderId="3" xfId="0" applyFont="1" applyBorder="1" applyAlignment="1">
      <alignment vertical="center"/>
    </xf>
    <xf numFmtId="0" fontId="0" fillId="2" borderId="4" xfId="0" applyFill="1" applyBorder="1" applyAlignment="1">
      <alignment vertical="center"/>
    </xf>
    <xf numFmtId="164" fontId="0" fillId="0" borderId="8" xfId="0" applyNumberFormat="1" applyBorder="1" applyAlignment="1">
      <alignment vertical="center"/>
    </xf>
    <xf numFmtId="0" fontId="0" fillId="7" borderId="2" xfId="0" applyFill="1" applyBorder="1" applyAlignment="1">
      <alignment vertical="center"/>
    </xf>
    <xf numFmtId="164" fontId="6" fillId="0" borderId="3" xfId="0" applyNumberFormat="1" applyFont="1" applyBorder="1" applyAlignment="1">
      <alignment vertical="center"/>
    </xf>
    <xf numFmtId="0" fontId="11" fillId="7" borderId="2" xfId="0" applyFont="1" applyFill="1" applyBorder="1" applyAlignment="1">
      <alignment vertical="center"/>
    </xf>
    <xf numFmtId="0" fontId="11" fillId="2" borderId="2" xfId="0" applyFont="1" applyFill="1" applyBorder="1" applyAlignment="1">
      <alignment vertical="center"/>
    </xf>
    <xf numFmtId="0" fontId="11" fillId="0" borderId="0" xfId="0" applyFont="1" applyAlignment="1">
      <alignment vertical="center"/>
    </xf>
    <xf numFmtId="0" fontId="11" fillId="10" borderId="3" xfId="0" applyFont="1" applyFill="1" applyBorder="1" applyAlignment="1">
      <alignment vertical="center"/>
    </xf>
    <xf numFmtId="164" fontId="4" fillId="0" borderId="8" xfId="0" applyNumberFormat="1" applyFont="1" applyBorder="1" applyAlignment="1">
      <alignment vertical="center"/>
    </xf>
    <xf numFmtId="0" fontId="4" fillId="0" borderId="8" xfId="0" applyFont="1" applyBorder="1" applyAlignment="1">
      <alignment vertical="center"/>
    </xf>
    <xf numFmtId="0" fontId="3" fillId="0" borderId="0" xfId="0" applyFont="1"/>
    <xf numFmtId="0" fontId="21" fillId="0" borderId="7" xfId="0" applyFont="1" applyBorder="1" applyAlignment="1">
      <alignment vertical="center" wrapText="1"/>
    </xf>
    <xf numFmtId="0" fontId="21" fillId="0" borderId="7" xfId="0" applyFont="1" applyBorder="1" applyAlignment="1">
      <alignment vertical="center"/>
    </xf>
    <xf numFmtId="0" fontId="17" fillId="0" borderId="7" xfId="0" applyFont="1" applyBorder="1" applyAlignment="1">
      <alignment horizontal="right" vertical="center"/>
    </xf>
    <xf numFmtId="0" fontId="21" fillId="0" borderId="7" xfId="0" applyFont="1" applyBorder="1" applyAlignment="1">
      <alignment horizontal="center" vertical="center" wrapText="1"/>
    </xf>
    <xf numFmtId="0" fontId="3" fillId="0" borderId="0" xfId="0" applyFont="1" applyAlignment="1">
      <alignment horizontal="center"/>
    </xf>
    <xf numFmtId="0" fontId="0" fillId="0" borderId="0" xfId="0" applyAlignment="1">
      <alignment horizontal="center"/>
    </xf>
    <xf numFmtId="0" fontId="3" fillId="0" borderId="14" xfId="0" applyFont="1" applyBorder="1" applyAlignment="1">
      <alignment horizontal="center" vertical="center"/>
    </xf>
    <xf numFmtId="0" fontId="3" fillId="0" borderId="12" xfId="0" applyFont="1" applyBorder="1" applyAlignment="1">
      <alignment horizontal="center" vertical="center"/>
    </xf>
    <xf numFmtId="0" fontId="13" fillId="8" borderId="2" xfId="0" applyFont="1" applyFill="1" applyBorder="1" applyAlignment="1">
      <alignment horizontal="center" vertical="center"/>
    </xf>
    <xf numFmtId="0" fontId="17" fillId="0" borderId="2" xfId="0" applyFont="1" applyBorder="1" applyAlignment="1">
      <alignment horizontal="right" vertical="center"/>
    </xf>
    <xf numFmtId="0" fontId="3" fillId="5" borderId="2" xfId="0" applyFont="1" applyFill="1" applyBorder="1" applyAlignment="1">
      <alignment vertical="center"/>
    </xf>
    <xf numFmtId="0" fontId="21" fillId="0" borderId="2" xfId="0" applyFont="1" applyBorder="1" applyAlignment="1">
      <alignment vertical="center"/>
    </xf>
    <xf numFmtId="0" fontId="13" fillId="9" borderId="2" xfId="0" applyFont="1" applyFill="1" applyBorder="1" applyAlignment="1">
      <alignment horizontal="center" vertical="center"/>
    </xf>
    <xf numFmtId="0" fontId="21" fillId="0" borderId="2" xfId="0" applyFont="1" applyBorder="1" applyAlignment="1">
      <alignment horizontal="center" vertical="center"/>
    </xf>
    <xf numFmtId="0" fontId="0" fillId="0" borderId="2" xfId="0" applyBorder="1" applyAlignment="1">
      <alignment vertical="top"/>
    </xf>
    <xf numFmtId="0" fontId="23" fillId="0" borderId="2" xfId="0" applyFont="1" applyBorder="1" applyAlignment="1">
      <alignment vertical="center"/>
    </xf>
    <xf numFmtId="0" fontId="13" fillId="9" borderId="2" xfId="0" applyFont="1" applyFill="1" applyBorder="1" applyAlignment="1">
      <alignment horizontal="center" vertical="center"/>
    </xf>
    <xf numFmtId="0" fontId="5" fillId="0" borderId="0" xfId="0" applyFont="1" applyAlignment="1">
      <alignment horizontal="center" vertical="center" wrapText="1"/>
    </xf>
    <xf numFmtId="0" fontId="0" fillId="4" borderId="2" xfId="0" applyFill="1" applyBorder="1" applyAlignment="1">
      <alignment horizontal="center" vertical="center"/>
    </xf>
    <xf numFmtId="0" fontId="14" fillId="0" borderId="15" xfId="0" applyFont="1" applyBorder="1" applyAlignment="1">
      <alignment horizontal="center" vertical="center"/>
    </xf>
    <xf numFmtId="0" fontId="14" fillId="0" borderId="0" xfId="0" applyFont="1" applyAlignment="1">
      <alignment horizontal="center" vertical="center"/>
    </xf>
    <xf numFmtId="0" fontId="15" fillId="0" borderId="2" xfId="0" applyFont="1" applyBorder="1" applyAlignment="1">
      <alignment horizontal="center" vertical="center"/>
    </xf>
    <xf numFmtId="0" fontId="15" fillId="9" borderId="2" xfId="0" applyFont="1" applyFill="1" applyBorder="1" applyAlignment="1">
      <alignment horizontal="center" vertical="center"/>
    </xf>
    <xf numFmtId="0" fontId="12" fillId="0" borderId="2" xfId="0" applyFont="1" applyBorder="1" applyAlignment="1">
      <alignment horizontal="center" vertical="center"/>
    </xf>
    <xf numFmtId="0" fontId="16" fillId="11" borderId="11" xfId="0" applyFont="1" applyFill="1" applyBorder="1" applyAlignment="1">
      <alignment horizontal="center" vertical="center"/>
    </xf>
    <xf numFmtId="0" fontId="16" fillId="11" borderId="4" xfId="0" applyFont="1" applyFill="1" applyBorder="1" applyAlignment="1">
      <alignment horizontal="center" vertical="center"/>
    </xf>
    <xf numFmtId="0" fontId="16" fillId="12" borderId="9" xfId="0" applyFont="1" applyFill="1" applyBorder="1" applyAlignment="1">
      <alignment horizontal="center" vertical="center"/>
    </xf>
    <xf numFmtId="0" fontId="16" fillId="12" borderId="10" xfId="0" applyFont="1" applyFill="1" applyBorder="1" applyAlignment="1">
      <alignment horizontal="center" vertical="center"/>
    </xf>
    <xf numFmtId="0" fontId="0" fillId="0" borderId="0" xfId="0" applyAlignment="1"/>
    <xf numFmtId="0" fontId="14" fillId="0" borderId="13" xfId="0" applyFont="1" applyBorder="1" applyAlignment="1">
      <alignment horizontal="center" vertical="center"/>
    </xf>
    <xf numFmtId="0" fontId="14" fillId="0" borderId="12" xfId="0" applyFont="1" applyBorder="1" applyAlignment="1">
      <alignment horizontal="center" vertical="center"/>
    </xf>
    <xf numFmtId="0" fontId="18" fillId="18" borderId="17" xfId="0" applyFont="1" applyFill="1" applyBorder="1" applyAlignment="1">
      <alignment horizontal="center" vertical="center"/>
    </xf>
    <xf numFmtId="0" fontId="18" fillId="18" borderId="18" xfId="0" applyFont="1" applyFill="1" applyBorder="1" applyAlignment="1">
      <alignment horizontal="center" vertical="center"/>
    </xf>
    <xf numFmtId="0" fontId="18" fillId="18" borderId="16" xfId="0" applyFont="1" applyFill="1" applyBorder="1" applyAlignment="1">
      <alignment horizontal="center" vertical="center"/>
    </xf>
    <xf numFmtId="0" fontId="18" fillId="16" borderId="7" xfId="0" applyFont="1" applyFill="1" applyBorder="1" applyAlignment="1">
      <alignment horizontal="center" vertical="center"/>
    </xf>
    <xf numFmtId="0" fontId="18" fillId="8" borderId="7" xfId="0" applyFont="1" applyFill="1" applyBorder="1" applyAlignment="1">
      <alignment horizontal="center" vertical="center"/>
    </xf>
    <xf numFmtId="0" fontId="2" fillId="3" borderId="2" xfId="3" applyFill="1" applyBorder="1" applyAlignment="1">
      <alignment vertical="center"/>
    </xf>
    <xf numFmtId="0" fontId="16" fillId="13" borderId="6" xfId="0" applyFont="1" applyFill="1" applyBorder="1" applyAlignment="1">
      <alignment horizontal="left" vertical="center"/>
    </xf>
    <xf numFmtId="0" fontId="16" fillId="13" borderId="7" xfId="0" applyFont="1" applyFill="1" applyBorder="1" applyAlignment="1">
      <alignment horizontal="center" vertical="center"/>
    </xf>
    <xf numFmtId="0" fontId="16" fillId="13" borderId="12" xfId="0" applyFont="1" applyFill="1" applyBorder="1" applyAlignment="1">
      <alignment horizontal="center" vertical="center"/>
    </xf>
    <xf numFmtId="0" fontId="16" fillId="13" borderId="2" xfId="0" applyFont="1" applyFill="1" applyBorder="1" applyAlignment="1">
      <alignment horizontal="center" vertical="center"/>
    </xf>
    <xf numFmtId="0" fontId="24" fillId="13" borderId="2" xfId="0" applyFont="1" applyFill="1" applyBorder="1" applyAlignment="1">
      <alignment horizontal="center" vertical="center"/>
    </xf>
    <xf numFmtId="0" fontId="3" fillId="14" borderId="10" xfId="0" applyFont="1" applyFill="1" applyBorder="1" applyAlignment="1">
      <alignment horizontal="center" vertical="center"/>
    </xf>
    <xf numFmtId="0" fontId="21" fillId="14" borderId="10" xfId="0" applyFont="1" applyFill="1" applyBorder="1" applyAlignment="1">
      <alignment horizontal="center" vertical="center"/>
    </xf>
    <xf numFmtId="0" fontId="19" fillId="14" borderId="10" xfId="0" applyFont="1" applyFill="1" applyBorder="1" applyAlignment="1">
      <alignment horizontal="center" vertical="center"/>
    </xf>
    <xf numFmtId="0" fontId="19" fillId="17" borderId="10" xfId="0" applyFont="1" applyFill="1" applyBorder="1" applyAlignment="1">
      <alignment horizontal="center" vertical="center"/>
    </xf>
    <xf numFmtId="0" fontId="26" fillId="8" borderId="7" xfId="0" applyFont="1" applyFill="1" applyBorder="1" applyAlignment="1">
      <alignment horizontal="left" vertical="center"/>
    </xf>
    <xf numFmtId="0" fontId="19" fillId="15" borderId="7" xfId="0" applyFont="1" applyFill="1" applyBorder="1" applyAlignment="1">
      <alignment horizontal="center" vertical="center"/>
    </xf>
    <xf numFmtId="0" fontId="19" fillId="4" borderId="7" xfId="0" applyFont="1" applyFill="1" applyBorder="1" applyAlignment="1">
      <alignment horizontal="center" vertical="center"/>
    </xf>
    <xf numFmtId="0" fontId="15" fillId="8" borderId="7" xfId="0" applyFont="1" applyFill="1" applyBorder="1" applyAlignment="1">
      <alignment horizontal="left" vertical="center"/>
    </xf>
    <xf numFmtId="0" fontId="18" fillId="8" borderId="7" xfId="0" applyFont="1" applyFill="1" applyBorder="1" applyAlignment="1">
      <alignment horizontal="left" vertical="center"/>
    </xf>
    <xf numFmtId="0" fontId="26" fillId="0" borderId="15" xfId="0" applyFont="1" applyBorder="1" applyAlignment="1">
      <alignment vertical="center"/>
    </xf>
    <xf numFmtId="0" fontId="7" fillId="0" borderId="2" xfId="0" applyFont="1" applyBorder="1" applyAlignment="1">
      <alignment vertical="center"/>
    </xf>
    <xf numFmtId="49" fontId="0" fillId="0" borderId="2" xfId="0" applyNumberFormat="1" applyBorder="1" applyAlignment="1"/>
    <xf numFmtId="0" fontId="27" fillId="0" borderId="2" xfId="0" applyFont="1" applyBorder="1" applyAlignment="1"/>
    <xf numFmtId="0" fontId="22" fillId="0" borderId="2" xfId="0" applyFont="1" applyBorder="1" applyAlignment="1">
      <alignment vertical="center"/>
    </xf>
    <xf numFmtId="0" fontId="22" fillId="0" borderId="2" xfId="0" applyFont="1" applyBorder="1" applyAlignment="1">
      <alignment horizontal="center" vertical="center"/>
    </xf>
    <xf numFmtId="0" fontId="21" fillId="0" borderId="7" xfId="0" applyFont="1" applyBorder="1" applyAlignment="1">
      <alignment horizontal="center" vertical="center"/>
    </xf>
    <xf numFmtId="0" fontId="15" fillId="0" borderId="15" xfId="0" applyFont="1" applyBorder="1" applyAlignment="1">
      <alignment vertical="center"/>
    </xf>
    <xf numFmtId="0" fontId="28" fillId="0" borderId="2" xfId="0" applyFont="1" applyBorder="1" applyAlignment="1"/>
    <xf numFmtId="0" fontId="23" fillId="0" borderId="2" xfId="0" applyFont="1" applyBorder="1" applyAlignment="1">
      <alignment horizontal="center" vertical="center"/>
    </xf>
    <xf numFmtId="0" fontId="15" fillId="0" borderId="19" xfId="0" applyFont="1" applyBorder="1" applyAlignment="1">
      <alignment vertical="center"/>
    </xf>
    <xf numFmtId="0" fontId="3" fillId="0" borderId="0" xfId="0" applyFont="1" applyAlignment="1"/>
  </cellXfs>
  <cellStyles count="4">
    <cellStyle name="Hyperlink" xfId="3" builtinId="8"/>
    <cellStyle name="Hyperlink 2" xfId="2" xr:uid="{EEDAE391-220F-4600-AD28-FB70F29A362B}"/>
    <cellStyle name="Normal" xfId="0" builtinId="0"/>
    <cellStyle name="Normal 2" xfId="1" xr:uid="{DE53CEE1-57D0-42D0-B2BA-34A137D16FFA}"/>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s>
  <tableStyles count="0" defaultTableStyle="TableStyleMedium2" defaultPivotStyle="PivotStyleLight16"/>
  <colors>
    <mruColors>
      <color rgb="FFCC99FF"/>
      <color rgb="FFCCFFFF"/>
      <color rgb="FFFED0F5"/>
      <color rgb="FFEEB000"/>
      <color rgb="FFD8D8D8"/>
      <color rgb="FFFBFC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O'Sullivan, Maeve" id="{23D880F9-E41F-4144-AE1B-ACEDD518267B}" userId="S::mosull14@ic.ac.uk::a3746506-137a-4fa2-996d-368ad4c74c7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V3" dT="2024-10-17T00:04:29.85" personId="{23D880F9-E41F-4144-AE1B-ACEDD518267B}" id="{16024A2E-DFC3-4540-AC40-4A267E1DFCE9}">
    <text>Please specify:
- What items/devices need power 
- How much power (in Amps or Kilowatts)?</text>
  </threadedComment>
  <threadedComment ref="Y3" dT="2024-10-17T00:04:39.20" personId="{23D880F9-E41F-4144-AE1B-ACEDD518267B}" id="{17977265-1514-4FD9-9863-EFEEE063FB7D}">
    <text xml:space="preserve">Access to water (state approx. quantity, reason for use and disposal method in the notes section. Festival team deals with water) </text>
  </threadedComment>
  <threadedComment ref="AD3" dT="2025-01-09T16:54:01.90" personId="{23D880F9-E41F-4144-AE1B-ACEDD518267B}" id="{2B436DB4-5009-4855-8DC0-E3CB46696B9A}">
    <text>Specify dimensions in column AG</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imperiallondon.sharepoint.com/:x:/r/sites/365-publicengagementteam/_layouts/15/Doc.aspx?sourcedoc=%7BB490D356-1A68-412D-A506-E302B57C317D%7D&amp;file=Storeroom%20Inventory%20List.xlsx&amp;action=default&amp;mobileredirect=true" TargetMode="Externa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8AFFC-9137-421E-A595-F9B388C21508}">
  <sheetPr>
    <tabColor theme="7" tint="0.79998168889431442"/>
  </sheetPr>
  <dimension ref="A1:AI18"/>
  <sheetViews>
    <sheetView tabSelected="1" zoomScale="70" zoomScaleNormal="70" workbookViewId="0">
      <pane ySplit="3" topLeftCell="A4" activePane="bottomLeft" state="frozen"/>
      <selection pane="bottomLeft" activeCell="AE4" sqref="AE4"/>
    </sheetView>
  </sheetViews>
  <sheetFormatPr defaultRowHeight="14.5" x14ac:dyDescent="0.35"/>
  <cols>
    <col min="1" max="1" width="30.1796875" customWidth="1"/>
    <col min="2" max="2" width="19.54296875" customWidth="1"/>
    <col min="3" max="3" width="12.453125" customWidth="1"/>
    <col min="5" max="5" width="32" bestFit="1" customWidth="1"/>
    <col min="6" max="6" width="15.81640625" customWidth="1"/>
    <col min="7" max="7" width="14" hidden="1" customWidth="1"/>
    <col min="8" max="8" width="8.81640625" style="47" hidden="1" customWidth="1"/>
    <col min="9" max="9" width="41.7265625" customWidth="1"/>
    <col min="12" max="12" width="9.7265625" customWidth="1"/>
    <col min="27" max="27" width="41.453125" customWidth="1"/>
    <col min="34" max="34" width="44" customWidth="1"/>
    <col min="35" max="35" width="34.453125" customWidth="1"/>
  </cols>
  <sheetData>
    <row r="1" spans="1:35" s="70" customFormat="1" ht="28.5" customHeight="1" x14ac:dyDescent="0.35">
      <c r="A1" s="61" t="s">
        <v>3</v>
      </c>
      <c r="B1" s="62"/>
      <c r="C1" s="62"/>
      <c r="D1" s="62"/>
      <c r="E1" s="62"/>
      <c r="F1" s="63" t="s">
        <v>4</v>
      </c>
      <c r="G1" s="64" t="s">
        <v>5</v>
      </c>
      <c r="H1" s="58">
        <f>SUM(H4:H14)</f>
        <v>0</v>
      </c>
      <c r="I1" s="65" t="s">
        <v>0</v>
      </c>
      <c r="J1" s="66" t="s">
        <v>6</v>
      </c>
      <c r="K1" s="66"/>
      <c r="L1" s="66"/>
      <c r="M1" s="66"/>
      <c r="N1" s="66"/>
      <c r="O1" s="66"/>
      <c r="P1" s="66"/>
      <c r="Q1" s="66"/>
      <c r="R1" s="66"/>
      <c r="S1" s="66"/>
      <c r="T1" s="66"/>
      <c r="U1" s="66"/>
      <c r="V1" s="66"/>
      <c r="W1" s="66"/>
      <c r="X1" s="66"/>
      <c r="Y1" s="66"/>
      <c r="Z1" s="66"/>
      <c r="AA1" s="67"/>
      <c r="AB1" s="68" t="s">
        <v>7</v>
      </c>
      <c r="AC1" s="68"/>
      <c r="AD1" s="68"/>
      <c r="AE1" s="68"/>
      <c r="AF1" s="68"/>
      <c r="AG1" s="68"/>
      <c r="AH1" s="69"/>
      <c r="AI1" s="48" t="s">
        <v>0</v>
      </c>
    </row>
    <row r="2" spans="1:35" s="70" customFormat="1" ht="28.5" customHeight="1" x14ac:dyDescent="0.35">
      <c r="A2" s="71"/>
      <c r="B2" s="72"/>
      <c r="C2" s="72"/>
      <c r="D2" s="72"/>
      <c r="E2" s="72"/>
      <c r="F2" s="50">
        <f>COUNTA(D4:D14)</f>
        <v>11</v>
      </c>
      <c r="G2" s="54">
        <f>COUNTA(G4:G14)</f>
        <v>0</v>
      </c>
      <c r="H2" s="58"/>
      <c r="I2" s="51" t="s">
        <v>8</v>
      </c>
      <c r="J2" s="73" t="s">
        <v>9</v>
      </c>
      <c r="K2" s="74"/>
      <c r="L2" s="74"/>
      <c r="M2" s="75"/>
      <c r="N2" s="76" t="s">
        <v>0</v>
      </c>
      <c r="O2" s="76" t="s">
        <v>0</v>
      </c>
      <c r="P2" s="76" t="s">
        <v>0</v>
      </c>
      <c r="Q2" s="76" t="s">
        <v>0</v>
      </c>
      <c r="R2" s="76" t="s">
        <v>0</v>
      </c>
      <c r="S2" s="76" t="s">
        <v>0</v>
      </c>
      <c r="T2" s="76" t="s">
        <v>0</v>
      </c>
      <c r="U2" s="76" t="s">
        <v>0</v>
      </c>
      <c r="V2" s="76" t="s">
        <v>0</v>
      </c>
      <c r="W2" s="77">
        <v>6</v>
      </c>
      <c r="X2" s="77">
        <v>12</v>
      </c>
      <c r="Y2" s="76" t="s">
        <v>0</v>
      </c>
      <c r="Z2" s="76" t="s">
        <v>0</v>
      </c>
      <c r="AA2" s="44" t="s">
        <v>8</v>
      </c>
      <c r="AB2" s="77">
        <v>5</v>
      </c>
      <c r="AC2" s="77">
        <v>4</v>
      </c>
      <c r="AD2" s="77">
        <v>7</v>
      </c>
      <c r="AE2" s="77">
        <v>40</v>
      </c>
      <c r="AF2" s="76" t="s">
        <v>0</v>
      </c>
      <c r="AG2" s="77">
        <v>5</v>
      </c>
      <c r="AH2" s="78" t="s">
        <v>10</v>
      </c>
      <c r="AI2" s="49" t="s">
        <v>0</v>
      </c>
    </row>
    <row r="3" spans="1:35" s="70" customFormat="1" ht="53.25" customHeight="1" x14ac:dyDescent="0.35">
      <c r="A3" s="79" t="s">
        <v>11</v>
      </c>
      <c r="B3" s="80" t="s">
        <v>12</v>
      </c>
      <c r="C3" s="80" t="s">
        <v>13</v>
      </c>
      <c r="D3" s="80" t="s">
        <v>1</v>
      </c>
      <c r="E3" s="81" t="s">
        <v>14</v>
      </c>
      <c r="F3" s="82" t="s">
        <v>15</v>
      </c>
      <c r="G3" s="82" t="s">
        <v>16</v>
      </c>
      <c r="H3" s="82" t="s">
        <v>17</v>
      </c>
      <c r="I3" s="83" t="s">
        <v>18</v>
      </c>
      <c r="J3" s="84" t="s">
        <v>19</v>
      </c>
      <c r="K3" s="84" t="s">
        <v>20</v>
      </c>
      <c r="L3" s="84" t="s">
        <v>21</v>
      </c>
      <c r="M3" s="84" t="s">
        <v>22</v>
      </c>
      <c r="N3" s="85" t="s">
        <v>23</v>
      </c>
      <c r="O3" s="85" t="s">
        <v>24</v>
      </c>
      <c r="P3" s="84" t="s">
        <v>25</v>
      </c>
      <c r="Q3" s="86" t="s">
        <v>26</v>
      </c>
      <c r="R3" s="84" t="s">
        <v>27</v>
      </c>
      <c r="S3" s="84" t="s">
        <v>28</v>
      </c>
      <c r="T3" s="84" t="s">
        <v>29</v>
      </c>
      <c r="U3" s="84" t="s">
        <v>30</v>
      </c>
      <c r="V3" s="87" t="s">
        <v>31</v>
      </c>
      <c r="W3" s="84" t="s">
        <v>32</v>
      </c>
      <c r="X3" s="86" t="s">
        <v>33</v>
      </c>
      <c r="Y3" s="87" t="s">
        <v>2</v>
      </c>
      <c r="Z3" s="86" t="s">
        <v>34</v>
      </c>
      <c r="AA3" s="88" t="s">
        <v>35</v>
      </c>
      <c r="AB3" s="89" t="s">
        <v>36</v>
      </c>
      <c r="AC3" s="89" t="s">
        <v>37</v>
      </c>
      <c r="AD3" s="90" t="s">
        <v>38</v>
      </c>
      <c r="AE3" s="89" t="s">
        <v>39</v>
      </c>
      <c r="AF3" s="89" t="s">
        <v>40</v>
      </c>
      <c r="AG3" s="89" t="s">
        <v>34</v>
      </c>
      <c r="AH3" s="91" t="s">
        <v>41</v>
      </c>
      <c r="AI3" s="92" t="s">
        <v>42</v>
      </c>
    </row>
    <row r="4" spans="1:35" s="70" customFormat="1" ht="78" x14ac:dyDescent="0.35">
      <c r="A4" s="93" t="s">
        <v>45</v>
      </c>
      <c r="B4" s="94" t="s">
        <v>46</v>
      </c>
      <c r="C4" s="52" t="s">
        <v>44</v>
      </c>
      <c r="D4" s="94" t="s">
        <v>46</v>
      </c>
      <c r="E4" s="95" t="s">
        <v>47</v>
      </c>
      <c r="F4" s="96" t="s">
        <v>48</v>
      </c>
      <c r="G4" s="97"/>
      <c r="H4" s="98" t="s">
        <v>0</v>
      </c>
      <c r="I4" s="97" t="s">
        <v>0</v>
      </c>
      <c r="J4" s="99">
        <v>2</v>
      </c>
      <c r="K4" s="99" t="s">
        <v>0</v>
      </c>
      <c r="L4" s="99" t="s">
        <v>0</v>
      </c>
      <c r="M4" s="99" t="s">
        <v>0</v>
      </c>
      <c r="N4" s="99">
        <v>1</v>
      </c>
      <c r="O4" s="99" t="s">
        <v>0</v>
      </c>
      <c r="P4" s="99" t="s">
        <v>0</v>
      </c>
      <c r="Q4" s="99" t="s">
        <v>0</v>
      </c>
      <c r="R4" s="99" t="s">
        <v>0</v>
      </c>
      <c r="S4" s="99" t="s">
        <v>0</v>
      </c>
      <c r="T4" s="99" t="s">
        <v>0</v>
      </c>
      <c r="U4" s="99" t="s">
        <v>0</v>
      </c>
      <c r="V4" s="99">
        <v>8</v>
      </c>
      <c r="W4" s="99">
        <v>1</v>
      </c>
      <c r="X4" s="99" t="s">
        <v>0</v>
      </c>
      <c r="Y4" s="99" t="s">
        <v>0</v>
      </c>
      <c r="Z4" s="99" t="s">
        <v>0</v>
      </c>
      <c r="AA4" s="42" t="s">
        <v>49</v>
      </c>
      <c r="AB4" s="45" t="s">
        <v>0</v>
      </c>
      <c r="AC4" s="45" t="s">
        <v>0</v>
      </c>
      <c r="AD4" s="45"/>
      <c r="AE4" s="45" t="s">
        <v>0</v>
      </c>
      <c r="AF4" s="45" t="s">
        <v>0</v>
      </c>
      <c r="AG4" s="45" t="s">
        <v>0</v>
      </c>
      <c r="AH4" s="42" t="s">
        <v>0</v>
      </c>
      <c r="AI4" s="42" t="s">
        <v>50</v>
      </c>
    </row>
    <row r="5" spans="1:35" s="70" customFormat="1" ht="52" x14ac:dyDescent="0.35">
      <c r="A5" s="100"/>
      <c r="B5" s="94" t="s">
        <v>51</v>
      </c>
      <c r="C5" s="52" t="s">
        <v>44</v>
      </c>
      <c r="D5" s="94" t="s">
        <v>51</v>
      </c>
      <c r="E5" s="95" t="s">
        <v>52</v>
      </c>
      <c r="F5" s="96" t="s">
        <v>53</v>
      </c>
      <c r="G5" s="53"/>
      <c r="H5" s="55" t="s">
        <v>0</v>
      </c>
      <c r="I5" s="53" t="s">
        <v>54</v>
      </c>
      <c r="J5" s="99">
        <v>1</v>
      </c>
      <c r="K5" s="99" t="s">
        <v>0</v>
      </c>
      <c r="L5" s="99" t="s">
        <v>0</v>
      </c>
      <c r="M5" s="99" t="s">
        <v>0</v>
      </c>
      <c r="N5" s="99" t="s">
        <v>0</v>
      </c>
      <c r="O5" s="99" t="s">
        <v>0</v>
      </c>
      <c r="P5" s="99" t="s">
        <v>0</v>
      </c>
      <c r="Q5" s="99" t="s">
        <v>0</v>
      </c>
      <c r="R5" s="99" t="s">
        <v>0</v>
      </c>
      <c r="S5" s="99" t="s">
        <v>0</v>
      </c>
      <c r="T5" s="99" t="s">
        <v>0</v>
      </c>
      <c r="U5" s="99" t="s">
        <v>0</v>
      </c>
      <c r="V5" s="99">
        <v>4</v>
      </c>
      <c r="W5" s="99">
        <v>1</v>
      </c>
      <c r="X5" s="99" t="s">
        <v>0</v>
      </c>
      <c r="Y5" s="99" t="s">
        <v>0</v>
      </c>
      <c r="Z5" s="99" t="s">
        <v>0</v>
      </c>
      <c r="AA5" s="42" t="s">
        <v>55</v>
      </c>
      <c r="AB5" s="45" t="s">
        <v>0</v>
      </c>
      <c r="AC5" s="45" t="s">
        <v>0</v>
      </c>
      <c r="AD5" s="45"/>
      <c r="AE5" s="45"/>
      <c r="AF5" s="45" t="s">
        <v>0</v>
      </c>
      <c r="AG5" s="45" t="s">
        <v>0</v>
      </c>
      <c r="AH5" s="42" t="s">
        <v>0</v>
      </c>
      <c r="AI5" s="42" t="s">
        <v>56</v>
      </c>
    </row>
    <row r="6" spans="1:35" s="70" customFormat="1" ht="19" customHeight="1" x14ac:dyDescent="0.35">
      <c r="A6" s="100"/>
      <c r="B6" s="94" t="s">
        <v>57</v>
      </c>
      <c r="C6" s="52" t="s">
        <v>44</v>
      </c>
      <c r="D6" s="94" t="s">
        <v>57</v>
      </c>
      <c r="E6" s="101" t="s">
        <v>58</v>
      </c>
      <c r="F6" s="56" t="s">
        <v>59</v>
      </c>
      <c r="G6" s="57"/>
      <c r="H6" s="102" t="s">
        <v>0</v>
      </c>
      <c r="I6" s="101" t="s">
        <v>60</v>
      </c>
      <c r="J6" s="99">
        <v>1</v>
      </c>
      <c r="K6" s="99" t="s">
        <v>0</v>
      </c>
      <c r="L6" s="99" t="s">
        <v>0</v>
      </c>
      <c r="M6" s="99" t="s">
        <v>0</v>
      </c>
      <c r="N6" s="99" t="s">
        <v>0</v>
      </c>
      <c r="O6" s="99" t="s">
        <v>0</v>
      </c>
      <c r="P6" s="99" t="s">
        <v>0</v>
      </c>
      <c r="Q6" s="99" t="s">
        <v>0</v>
      </c>
      <c r="R6" s="99" t="s">
        <v>0</v>
      </c>
      <c r="S6" s="99" t="s">
        <v>0</v>
      </c>
      <c r="T6" s="99" t="s">
        <v>0</v>
      </c>
      <c r="U6" s="99" t="s">
        <v>0</v>
      </c>
      <c r="V6" s="99">
        <v>4</v>
      </c>
      <c r="W6" s="99"/>
      <c r="X6" s="99" t="s">
        <v>0</v>
      </c>
      <c r="Y6" s="99" t="s">
        <v>0</v>
      </c>
      <c r="Z6" s="99" t="s">
        <v>0</v>
      </c>
      <c r="AA6" s="42" t="s">
        <v>55</v>
      </c>
      <c r="AB6" s="45" t="s">
        <v>0</v>
      </c>
      <c r="AC6" s="45" t="s">
        <v>0</v>
      </c>
      <c r="AD6" s="45"/>
      <c r="AE6" s="45" t="s">
        <v>0</v>
      </c>
      <c r="AF6" s="45" t="s">
        <v>0</v>
      </c>
      <c r="AG6" s="45" t="s">
        <v>0</v>
      </c>
      <c r="AH6" s="42" t="s">
        <v>0</v>
      </c>
      <c r="AI6" s="42" t="s">
        <v>0</v>
      </c>
    </row>
    <row r="7" spans="1:35" s="70" customFormat="1" ht="52" x14ac:dyDescent="0.35">
      <c r="A7" s="100"/>
      <c r="B7" s="94" t="s">
        <v>61</v>
      </c>
      <c r="C7" s="52" t="s">
        <v>44</v>
      </c>
      <c r="D7" s="94" t="s">
        <v>61</v>
      </c>
      <c r="E7" s="95" t="s">
        <v>62</v>
      </c>
      <c r="F7" s="96" t="s">
        <v>63</v>
      </c>
      <c r="G7" s="57"/>
      <c r="H7" s="102" t="s">
        <v>0</v>
      </c>
      <c r="I7" s="101" t="s">
        <v>64</v>
      </c>
      <c r="J7" s="99">
        <v>1</v>
      </c>
      <c r="K7" s="99" t="s">
        <v>0</v>
      </c>
      <c r="L7" s="99" t="s">
        <v>0</v>
      </c>
      <c r="M7" s="99" t="s">
        <v>0</v>
      </c>
      <c r="N7" s="99">
        <v>1</v>
      </c>
      <c r="O7" s="99" t="s">
        <v>0</v>
      </c>
      <c r="P7" s="99" t="s">
        <v>0</v>
      </c>
      <c r="Q7" s="99" t="s">
        <v>0</v>
      </c>
      <c r="R7" s="99" t="s">
        <v>0</v>
      </c>
      <c r="S7" s="99" t="s">
        <v>0</v>
      </c>
      <c r="T7" s="99" t="s">
        <v>0</v>
      </c>
      <c r="U7" s="99" t="s">
        <v>0</v>
      </c>
      <c r="V7" s="99">
        <v>8</v>
      </c>
      <c r="W7" s="99"/>
      <c r="X7" s="99" t="s">
        <v>0</v>
      </c>
      <c r="Y7" s="99" t="s">
        <v>0</v>
      </c>
      <c r="Z7" s="99" t="s">
        <v>0</v>
      </c>
      <c r="AA7" s="42" t="s">
        <v>65</v>
      </c>
      <c r="AB7" s="45" t="s">
        <v>0</v>
      </c>
      <c r="AC7" s="45" t="s">
        <v>0</v>
      </c>
      <c r="AD7" s="45"/>
      <c r="AE7" s="45" t="s">
        <v>0</v>
      </c>
      <c r="AF7" s="45" t="s">
        <v>0</v>
      </c>
      <c r="AG7" s="45" t="s">
        <v>0</v>
      </c>
      <c r="AH7" s="42" t="s">
        <v>0</v>
      </c>
      <c r="AI7" s="42" t="s">
        <v>66</v>
      </c>
    </row>
    <row r="8" spans="1:35" s="70" customFormat="1" ht="52" x14ac:dyDescent="0.35">
      <c r="A8" s="100"/>
      <c r="B8" s="94" t="s">
        <v>67</v>
      </c>
      <c r="C8" s="52" t="s">
        <v>44</v>
      </c>
      <c r="D8" s="94" t="s">
        <v>67</v>
      </c>
      <c r="E8" s="95" t="s">
        <v>68</v>
      </c>
      <c r="F8" s="96" t="s">
        <v>69</v>
      </c>
      <c r="G8" s="57"/>
      <c r="H8" s="102" t="s">
        <v>0</v>
      </c>
      <c r="I8" s="57" t="s">
        <v>0</v>
      </c>
      <c r="J8" s="99">
        <v>2</v>
      </c>
      <c r="K8" s="99"/>
      <c r="L8" s="99" t="s">
        <v>0</v>
      </c>
      <c r="M8" s="99" t="s">
        <v>0</v>
      </c>
      <c r="N8" s="99" t="s">
        <v>0</v>
      </c>
      <c r="O8" s="99" t="s">
        <v>0</v>
      </c>
      <c r="P8" s="99" t="s">
        <v>0</v>
      </c>
      <c r="Q8" s="99" t="s">
        <v>0</v>
      </c>
      <c r="R8" s="99" t="s">
        <v>0</v>
      </c>
      <c r="S8" s="99" t="s">
        <v>0</v>
      </c>
      <c r="T8" s="99" t="s">
        <v>0</v>
      </c>
      <c r="U8" s="99" t="s">
        <v>0</v>
      </c>
      <c r="V8" s="99">
        <v>4</v>
      </c>
      <c r="W8" s="99" t="s">
        <v>0</v>
      </c>
      <c r="X8" s="99" t="s">
        <v>0</v>
      </c>
      <c r="Y8" s="99" t="s">
        <v>0</v>
      </c>
      <c r="Z8" s="99" t="s">
        <v>0</v>
      </c>
      <c r="AA8" s="42" t="s">
        <v>70</v>
      </c>
      <c r="AB8" s="45" t="s">
        <v>0</v>
      </c>
      <c r="AC8" s="45" t="s">
        <v>0</v>
      </c>
      <c r="AD8" s="45"/>
      <c r="AE8" s="45" t="s">
        <v>0</v>
      </c>
      <c r="AF8" s="45" t="s">
        <v>0</v>
      </c>
      <c r="AG8" s="45" t="s">
        <v>0</v>
      </c>
      <c r="AH8" s="42" t="s">
        <v>0</v>
      </c>
      <c r="AI8" s="42" t="s">
        <v>71</v>
      </c>
    </row>
    <row r="9" spans="1:35" s="70" customFormat="1" ht="130" x14ac:dyDescent="0.35">
      <c r="A9" s="100"/>
      <c r="B9" s="94" t="s">
        <v>72</v>
      </c>
      <c r="C9" s="52" t="s">
        <v>44</v>
      </c>
      <c r="D9" s="94" t="s">
        <v>72</v>
      </c>
      <c r="E9" s="95" t="s">
        <v>73</v>
      </c>
      <c r="F9" s="96" t="s">
        <v>74</v>
      </c>
      <c r="G9" s="57"/>
      <c r="H9" s="102" t="s">
        <v>0</v>
      </c>
      <c r="I9" s="57" t="s">
        <v>0</v>
      </c>
      <c r="J9" s="99">
        <v>2</v>
      </c>
      <c r="K9" s="99" t="s">
        <v>0</v>
      </c>
      <c r="L9" s="99" t="s">
        <v>0</v>
      </c>
      <c r="M9" s="99" t="s">
        <v>0</v>
      </c>
      <c r="N9" s="99" t="s">
        <v>0</v>
      </c>
      <c r="O9" s="99" t="s">
        <v>0</v>
      </c>
      <c r="P9" s="99" t="s">
        <v>0</v>
      </c>
      <c r="Q9" s="99" t="s">
        <v>0</v>
      </c>
      <c r="R9" s="99" t="s">
        <v>0</v>
      </c>
      <c r="S9" s="99" t="s">
        <v>0</v>
      </c>
      <c r="T9" s="99" t="s">
        <v>0</v>
      </c>
      <c r="U9" s="99" t="s">
        <v>0</v>
      </c>
      <c r="V9" s="99">
        <v>8</v>
      </c>
      <c r="W9" s="99">
        <v>1</v>
      </c>
      <c r="X9" s="99" t="s">
        <v>0</v>
      </c>
      <c r="Y9" s="99" t="s">
        <v>0</v>
      </c>
      <c r="Z9" s="99" t="s">
        <v>0</v>
      </c>
      <c r="AA9" s="42" t="s">
        <v>75</v>
      </c>
      <c r="AB9" s="45" t="s">
        <v>0</v>
      </c>
      <c r="AC9" s="45" t="s">
        <v>0</v>
      </c>
      <c r="AD9" s="45"/>
      <c r="AE9" s="45" t="s">
        <v>0</v>
      </c>
      <c r="AF9" s="45" t="s">
        <v>0</v>
      </c>
      <c r="AG9" s="45" t="s">
        <v>0</v>
      </c>
      <c r="AH9" s="42" t="s">
        <v>76</v>
      </c>
      <c r="AI9" s="42" t="s">
        <v>77</v>
      </c>
    </row>
    <row r="10" spans="1:35" s="70" customFormat="1" ht="78" x14ac:dyDescent="0.35">
      <c r="A10" s="100"/>
      <c r="B10" s="94" t="s">
        <v>78</v>
      </c>
      <c r="C10" s="52" t="s">
        <v>44</v>
      </c>
      <c r="D10" s="94" t="s">
        <v>78</v>
      </c>
      <c r="E10" s="101" t="s">
        <v>79</v>
      </c>
      <c r="F10" s="101" t="s">
        <v>80</v>
      </c>
      <c r="G10" s="53"/>
      <c r="H10" s="55" t="s">
        <v>0</v>
      </c>
      <c r="I10" s="101"/>
      <c r="J10" s="99">
        <v>2</v>
      </c>
      <c r="K10" s="99" t="s">
        <v>0</v>
      </c>
      <c r="L10" s="99" t="s">
        <v>0</v>
      </c>
      <c r="M10" s="99" t="s">
        <v>0</v>
      </c>
      <c r="N10" s="99" t="s">
        <v>0</v>
      </c>
      <c r="O10" s="99" t="s">
        <v>0</v>
      </c>
      <c r="P10" s="99" t="s">
        <v>0</v>
      </c>
      <c r="Q10" s="99" t="s">
        <v>0</v>
      </c>
      <c r="R10" s="99" t="s">
        <v>0</v>
      </c>
      <c r="S10" s="99" t="s">
        <v>0</v>
      </c>
      <c r="T10" s="99" t="s">
        <v>0</v>
      </c>
      <c r="U10" s="99" t="s">
        <v>0</v>
      </c>
      <c r="V10" s="99">
        <v>4</v>
      </c>
      <c r="W10" s="99" t="s">
        <v>0</v>
      </c>
      <c r="X10" s="99" t="s">
        <v>0</v>
      </c>
      <c r="Y10" s="99" t="s">
        <v>0</v>
      </c>
      <c r="Z10" s="99" t="s">
        <v>0</v>
      </c>
      <c r="AA10" s="42" t="s">
        <v>81</v>
      </c>
      <c r="AB10" s="45" t="s">
        <v>0</v>
      </c>
      <c r="AC10" s="45" t="s">
        <v>0</v>
      </c>
      <c r="AD10" s="45"/>
      <c r="AE10" s="45" t="s">
        <v>0</v>
      </c>
      <c r="AF10" s="45" t="s">
        <v>0</v>
      </c>
      <c r="AG10" s="45" t="s">
        <v>0</v>
      </c>
      <c r="AH10" s="42"/>
      <c r="AI10" s="42" t="s">
        <v>82</v>
      </c>
    </row>
    <row r="11" spans="1:35" s="70" customFormat="1" ht="52" x14ac:dyDescent="0.35">
      <c r="A11" s="100"/>
      <c r="B11" s="94" t="s">
        <v>83</v>
      </c>
      <c r="C11" s="52" t="s">
        <v>44</v>
      </c>
      <c r="D11" s="94" t="s">
        <v>83</v>
      </c>
      <c r="E11" s="56" t="s">
        <v>84</v>
      </c>
      <c r="F11" s="101" t="s">
        <v>85</v>
      </c>
      <c r="G11" s="57"/>
      <c r="H11" s="102" t="s">
        <v>0</v>
      </c>
      <c r="I11" s="57" t="s">
        <v>0</v>
      </c>
      <c r="J11" s="99">
        <v>1</v>
      </c>
      <c r="K11" s="99" t="s">
        <v>0</v>
      </c>
      <c r="L11" s="99" t="s">
        <v>0</v>
      </c>
      <c r="M11" s="99" t="s">
        <v>0</v>
      </c>
      <c r="N11" s="99" t="s">
        <v>0</v>
      </c>
      <c r="O11" s="99" t="s">
        <v>0</v>
      </c>
      <c r="P11" s="99" t="s">
        <v>0</v>
      </c>
      <c r="Q11" s="99" t="s">
        <v>0</v>
      </c>
      <c r="R11" s="99" t="s">
        <v>0</v>
      </c>
      <c r="S11" s="99" t="s">
        <v>0</v>
      </c>
      <c r="T11" s="99" t="s">
        <v>0</v>
      </c>
      <c r="U11" s="99" t="s">
        <v>0</v>
      </c>
      <c r="V11" s="99">
        <v>4</v>
      </c>
      <c r="W11" s="99">
        <v>1</v>
      </c>
      <c r="X11" s="99" t="s">
        <v>0</v>
      </c>
      <c r="Y11" s="99" t="s">
        <v>0</v>
      </c>
      <c r="Z11" s="99" t="s">
        <v>0</v>
      </c>
      <c r="AA11" s="42" t="s">
        <v>86</v>
      </c>
      <c r="AB11" s="45" t="s">
        <v>0</v>
      </c>
      <c r="AC11" s="45" t="s">
        <v>0</v>
      </c>
      <c r="AD11" s="45"/>
      <c r="AE11" s="45" t="s">
        <v>0</v>
      </c>
      <c r="AF11" s="45" t="s">
        <v>0</v>
      </c>
      <c r="AG11" s="45" t="s">
        <v>0</v>
      </c>
      <c r="AH11" s="42" t="s">
        <v>0</v>
      </c>
      <c r="AI11" s="42" t="s">
        <v>87</v>
      </c>
    </row>
    <row r="12" spans="1:35" s="70" customFormat="1" ht="17" customHeight="1" x14ac:dyDescent="0.35">
      <c r="A12" s="100"/>
      <c r="B12" s="94" t="s">
        <v>89</v>
      </c>
      <c r="C12" s="52" t="s">
        <v>88</v>
      </c>
      <c r="D12" s="94" t="s">
        <v>89</v>
      </c>
      <c r="E12" s="95" t="s">
        <v>90</v>
      </c>
      <c r="F12" s="96" t="s">
        <v>91</v>
      </c>
      <c r="G12" s="57"/>
      <c r="H12" s="102" t="s">
        <v>0</v>
      </c>
      <c r="I12" s="96"/>
      <c r="J12" s="99">
        <v>2</v>
      </c>
      <c r="K12" s="99" t="s">
        <v>0</v>
      </c>
      <c r="L12" s="99">
        <v>3</v>
      </c>
      <c r="M12" s="99" t="s">
        <v>0</v>
      </c>
      <c r="N12" s="99" t="s">
        <v>0</v>
      </c>
      <c r="O12" s="99">
        <v>1</v>
      </c>
      <c r="P12" s="99">
        <v>3</v>
      </c>
      <c r="Q12" s="99" t="s">
        <v>0</v>
      </c>
      <c r="R12" s="99" t="s">
        <v>0</v>
      </c>
      <c r="S12" s="99" t="s">
        <v>0</v>
      </c>
      <c r="T12" s="99" t="s">
        <v>0</v>
      </c>
      <c r="U12" s="99" t="s">
        <v>0</v>
      </c>
      <c r="V12" s="99">
        <v>4</v>
      </c>
      <c r="W12" s="99">
        <v>1</v>
      </c>
      <c r="X12" s="99" t="s">
        <v>0</v>
      </c>
      <c r="Y12" s="99" t="s">
        <v>0</v>
      </c>
      <c r="Z12" s="99" t="s">
        <v>0</v>
      </c>
      <c r="AA12" s="42" t="s">
        <v>92</v>
      </c>
      <c r="AB12" s="45" t="s">
        <v>0</v>
      </c>
      <c r="AC12" s="45" t="s">
        <v>0</v>
      </c>
      <c r="AD12" s="45"/>
      <c r="AE12" s="45" t="s">
        <v>0</v>
      </c>
      <c r="AF12" s="45">
        <v>6</v>
      </c>
      <c r="AG12" s="45" t="s">
        <v>0</v>
      </c>
      <c r="AH12" s="42" t="s">
        <v>93</v>
      </c>
      <c r="AI12" s="42" t="s">
        <v>94</v>
      </c>
    </row>
    <row r="13" spans="1:35" s="70" customFormat="1" ht="19.5" customHeight="1" x14ac:dyDescent="0.35">
      <c r="A13" s="100"/>
      <c r="B13" s="94" t="s">
        <v>95</v>
      </c>
      <c r="C13" s="52" t="s">
        <v>44</v>
      </c>
      <c r="D13" s="94" t="s">
        <v>95</v>
      </c>
      <c r="E13" s="95" t="s">
        <v>96</v>
      </c>
      <c r="F13" s="96" t="s">
        <v>97</v>
      </c>
      <c r="G13" s="53"/>
      <c r="H13" s="55" t="s">
        <v>0</v>
      </c>
      <c r="I13" s="53" t="s">
        <v>0</v>
      </c>
      <c r="J13" s="99">
        <v>2</v>
      </c>
      <c r="K13" s="99" t="s">
        <v>0</v>
      </c>
      <c r="L13" s="99" t="s">
        <v>0</v>
      </c>
      <c r="M13" s="99" t="s">
        <v>0</v>
      </c>
      <c r="N13" s="99" t="s">
        <v>0</v>
      </c>
      <c r="O13" s="99" t="s">
        <v>0</v>
      </c>
      <c r="P13" s="99" t="s">
        <v>0</v>
      </c>
      <c r="Q13" s="99" t="s">
        <v>0</v>
      </c>
      <c r="R13" s="99" t="s">
        <v>0</v>
      </c>
      <c r="S13" s="99" t="s">
        <v>0</v>
      </c>
      <c r="T13" s="99" t="s">
        <v>0</v>
      </c>
      <c r="U13" s="99" t="s">
        <v>0</v>
      </c>
      <c r="V13" s="99">
        <v>4</v>
      </c>
      <c r="W13" s="99" t="s">
        <v>0</v>
      </c>
      <c r="X13" s="99" t="s">
        <v>0</v>
      </c>
      <c r="Y13" s="99" t="s">
        <v>0</v>
      </c>
      <c r="Z13" s="99" t="s">
        <v>0</v>
      </c>
      <c r="AA13" s="42" t="s">
        <v>98</v>
      </c>
      <c r="AB13" s="45" t="s">
        <v>0</v>
      </c>
      <c r="AC13" s="45">
        <v>1</v>
      </c>
      <c r="AD13" s="45"/>
      <c r="AE13" s="45" t="s">
        <v>0</v>
      </c>
      <c r="AF13" s="45" t="s">
        <v>0</v>
      </c>
      <c r="AG13" s="45" t="s">
        <v>0</v>
      </c>
      <c r="AH13" s="42" t="s">
        <v>0</v>
      </c>
      <c r="AI13" s="42" t="s">
        <v>99</v>
      </c>
    </row>
    <row r="14" spans="1:35" s="70" customFormat="1" x14ac:dyDescent="0.35">
      <c r="A14" s="103"/>
      <c r="B14" s="53" t="s">
        <v>263</v>
      </c>
      <c r="C14" s="52" t="s">
        <v>43</v>
      </c>
      <c r="D14" s="53" t="s">
        <v>100</v>
      </c>
      <c r="E14" s="57" t="s">
        <v>101</v>
      </c>
      <c r="F14" s="57" t="s">
        <v>102</v>
      </c>
      <c r="G14" s="57"/>
      <c r="H14" s="102" t="s">
        <v>0</v>
      </c>
      <c r="I14" s="57" t="s">
        <v>0</v>
      </c>
      <c r="J14" s="99" t="s">
        <v>0</v>
      </c>
      <c r="K14" s="99" t="s">
        <v>0</v>
      </c>
      <c r="L14" s="99" t="s">
        <v>0</v>
      </c>
      <c r="M14" s="99" t="s">
        <v>0</v>
      </c>
      <c r="N14" s="99" t="s">
        <v>0</v>
      </c>
      <c r="O14" s="99" t="s">
        <v>0</v>
      </c>
      <c r="P14" s="99" t="s">
        <v>0</v>
      </c>
      <c r="Q14" s="99" t="s">
        <v>0</v>
      </c>
      <c r="R14" s="99" t="s">
        <v>0</v>
      </c>
      <c r="S14" s="99" t="s">
        <v>0</v>
      </c>
      <c r="T14" s="99" t="s">
        <v>0</v>
      </c>
      <c r="U14" s="99" t="s">
        <v>0</v>
      </c>
      <c r="V14" s="99"/>
      <c r="W14" s="99" t="s">
        <v>0</v>
      </c>
      <c r="X14" s="99" t="s">
        <v>0</v>
      </c>
      <c r="Y14" s="99" t="s">
        <v>0</v>
      </c>
      <c r="Z14" s="99" t="s">
        <v>0</v>
      </c>
      <c r="AA14" s="43" t="s">
        <v>0</v>
      </c>
      <c r="AB14" s="99" t="s">
        <v>0</v>
      </c>
      <c r="AC14" s="99">
        <v>1</v>
      </c>
      <c r="AD14" s="99"/>
      <c r="AE14" s="99" t="s">
        <v>0</v>
      </c>
      <c r="AF14" s="99" t="s">
        <v>0</v>
      </c>
      <c r="AG14" s="99" t="s">
        <v>0</v>
      </c>
      <c r="AH14" s="43" t="s">
        <v>0</v>
      </c>
      <c r="AI14" s="43" t="s">
        <v>0</v>
      </c>
    </row>
    <row r="15" spans="1:35" s="70" customFormat="1" x14ac:dyDescent="0.35">
      <c r="A15" s="104"/>
      <c r="B15" s="104"/>
      <c r="C15" s="104"/>
      <c r="D15" s="104"/>
      <c r="E15" s="104"/>
      <c r="F15" s="104"/>
      <c r="G15" s="104"/>
      <c r="H15" s="46"/>
      <c r="I15" s="104"/>
      <c r="J15" s="104"/>
      <c r="K15" s="104"/>
      <c r="L15" s="104"/>
      <c r="M15" s="104"/>
      <c r="N15" s="104"/>
      <c r="O15" s="104"/>
      <c r="P15" s="104"/>
      <c r="Q15" s="104"/>
      <c r="R15" s="104"/>
      <c r="S15" s="104"/>
      <c r="T15" s="104"/>
      <c r="U15" s="104"/>
      <c r="V15" s="104"/>
      <c r="W15" s="104"/>
      <c r="X15" s="104"/>
      <c r="Y15" s="104"/>
      <c r="Z15" s="104"/>
      <c r="AA15" s="104"/>
      <c r="AB15" s="104"/>
      <c r="AC15" s="104"/>
      <c r="AD15" s="104"/>
      <c r="AE15" s="104"/>
      <c r="AF15" s="104"/>
      <c r="AG15" s="104"/>
      <c r="AH15" s="104"/>
      <c r="AI15" s="104"/>
    </row>
    <row r="16" spans="1:35" x14ac:dyDescent="0.35">
      <c r="A16" s="41"/>
      <c r="B16" s="41"/>
      <c r="C16" s="41"/>
      <c r="D16" s="41"/>
      <c r="E16" s="41"/>
      <c r="F16" s="41"/>
      <c r="G16" s="41"/>
      <c r="H16" s="46"/>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row>
    <row r="17" spans="1:35" x14ac:dyDescent="0.35">
      <c r="A17" s="41"/>
      <c r="B17" s="41"/>
      <c r="C17" s="41"/>
      <c r="D17" s="41"/>
      <c r="E17" s="41"/>
      <c r="F17" s="41"/>
      <c r="G17" s="41"/>
      <c r="H17" s="46"/>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row>
    <row r="18" spans="1:35" x14ac:dyDescent="0.35">
      <c r="A18" s="41"/>
      <c r="B18" s="41"/>
      <c r="C18" s="41"/>
      <c r="D18" s="41"/>
      <c r="E18" s="41"/>
      <c r="F18" s="41"/>
      <c r="G18" s="41"/>
      <c r="H18" s="46"/>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row>
  </sheetData>
  <mergeCells count="6">
    <mergeCell ref="A4:A14"/>
    <mergeCell ref="J2:M2"/>
    <mergeCell ref="AB1:AH1"/>
    <mergeCell ref="A1:E2"/>
    <mergeCell ref="H1:H2"/>
    <mergeCell ref="J1:AA1"/>
  </mergeCells>
  <conditionalFormatting sqref="V4:V14">
    <cfRule type="cellIs" dxfId="12" priority="6" operator="greaterThan">
      <formula>0</formula>
    </cfRule>
  </conditionalFormatting>
  <conditionalFormatting sqref="AD4:AD14">
    <cfRule type="cellIs" dxfId="5" priority="5" operator="greaterThan">
      <formula>0</formula>
    </cfRule>
  </conditionalFormatting>
  <hyperlinks>
    <hyperlink ref="AH2" r:id="rId1" display="Inventory (and what's in your Zone box)" xr:uid="{3C1E05DE-6808-4998-AFA4-0AF26C4B9ADE}"/>
  </hyperlinks>
  <pageMargins left="0.7" right="0.7" top="0.75" bottom="0.75" header="0.3" footer="0.3"/>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B60EF9F-6644-429B-845D-1677527F93F6}">
          <x14:formula1>
            <xm:f>#REF!</xm:f>
          </x14:formula1>
          <xm:sqref>C4:C14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5342-0144-4C6E-B2FE-93F811D894F4}">
  <dimension ref="A1:F96"/>
  <sheetViews>
    <sheetView workbookViewId="0">
      <selection activeCell="G21" sqref="G21"/>
    </sheetView>
  </sheetViews>
  <sheetFormatPr defaultRowHeight="15" customHeight="1" x14ac:dyDescent="0.35"/>
  <cols>
    <col min="1" max="1" width="13.26953125" bestFit="1" customWidth="1"/>
    <col min="2" max="2" width="13.453125" bestFit="1" customWidth="1"/>
    <col min="3" max="3" width="15.1796875" bestFit="1" customWidth="1"/>
    <col min="4" max="4" width="35.1796875" bestFit="1" customWidth="1"/>
    <col min="5" max="5" width="18.7265625" bestFit="1" customWidth="1"/>
    <col min="6" max="6" width="45.54296875" customWidth="1"/>
  </cols>
  <sheetData>
    <row r="1" spans="1:6" ht="49.5" customHeight="1" x14ac:dyDescent="0.35">
      <c r="A1" s="12" t="s">
        <v>104</v>
      </c>
      <c r="B1" s="9" t="s">
        <v>1</v>
      </c>
      <c r="C1" s="9" t="s">
        <v>105</v>
      </c>
      <c r="D1" s="10" t="s">
        <v>106</v>
      </c>
      <c r="E1" s="9" t="s">
        <v>107</v>
      </c>
      <c r="F1" s="10" t="s">
        <v>108</v>
      </c>
    </row>
    <row r="2" spans="1:6" ht="16.5" customHeight="1" x14ac:dyDescent="0.35">
      <c r="A2" s="13" t="s">
        <v>109</v>
      </c>
      <c r="B2" s="14" t="s">
        <v>110</v>
      </c>
      <c r="C2" s="11" t="s">
        <v>111</v>
      </c>
      <c r="D2" s="15" t="s">
        <v>112</v>
      </c>
      <c r="E2" s="11" t="s">
        <v>113</v>
      </c>
      <c r="F2" s="11" t="s">
        <v>0</v>
      </c>
    </row>
    <row r="3" spans="1:6" ht="16.5" customHeight="1" x14ac:dyDescent="0.35">
      <c r="A3" s="13" t="s">
        <v>114</v>
      </c>
      <c r="B3" s="14" t="s">
        <v>115</v>
      </c>
      <c r="C3" s="11" t="s">
        <v>116</v>
      </c>
      <c r="D3" s="15" t="s">
        <v>117</v>
      </c>
      <c r="E3" s="11" t="s">
        <v>118</v>
      </c>
      <c r="F3" s="11" t="s">
        <v>0</v>
      </c>
    </row>
    <row r="4" spans="1:6" ht="16.5" customHeight="1" x14ac:dyDescent="0.35">
      <c r="A4" s="13" t="s">
        <v>119</v>
      </c>
      <c r="B4" s="14" t="s">
        <v>120</v>
      </c>
      <c r="C4" s="11" t="s">
        <v>0</v>
      </c>
      <c r="D4" s="15" t="s">
        <v>121</v>
      </c>
      <c r="E4" s="11" t="s">
        <v>122</v>
      </c>
      <c r="F4" s="11" t="s">
        <v>0</v>
      </c>
    </row>
    <row r="5" spans="1:6" ht="16.5" customHeight="1" x14ac:dyDescent="0.35">
      <c r="A5" s="13" t="s">
        <v>123</v>
      </c>
      <c r="B5" s="14" t="s">
        <v>124</v>
      </c>
      <c r="C5" s="11" t="s">
        <v>0</v>
      </c>
      <c r="D5" s="15" t="s">
        <v>125</v>
      </c>
      <c r="E5" s="11" t="s">
        <v>126</v>
      </c>
      <c r="F5" s="11" t="s">
        <v>0</v>
      </c>
    </row>
    <row r="6" spans="1:6" ht="16.5" customHeight="1" x14ac:dyDescent="0.35">
      <c r="A6" s="13" t="s">
        <v>127</v>
      </c>
      <c r="B6" s="14" t="s">
        <v>128</v>
      </c>
      <c r="C6" s="11" t="s">
        <v>0</v>
      </c>
      <c r="D6" s="15" t="s">
        <v>0</v>
      </c>
      <c r="E6" s="11" t="s">
        <v>0</v>
      </c>
      <c r="F6" s="11" t="s">
        <v>0</v>
      </c>
    </row>
    <row r="7" spans="1:6" ht="16.5" customHeight="1" x14ac:dyDescent="0.35">
      <c r="A7" s="13" t="s">
        <v>129</v>
      </c>
      <c r="B7" s="14" t="s">
        <v>130</v>
      </c>
      <c r="C7" s="11" t="s">
        <v>0</v>
      </c>
      <c r="D7" s="11" t="s">
        <v>0</v>
      </c>
      <c r="E7" s="11" t="s">
        <v>0</v>
      </c>
      <c r="F7" s="11" t="s">
        <v>0</v>
      </c>
    </row>
    <row r="8" spans="1:6" ht="16.5" customHeight="1" x14ac:dyDescent="0.35">
      <c r="A8" s="13" t="s">
        <v>131</v>
      </c>
      <c r="B8" s="14" t="s">
        <v>132</v>
      </c>
      <c r="C8" s="11" t="s">
        <v>0</v>
      </c>
      <c r="D8" s="11" t="s">
        <v>0</v>
      </c>
      <c r="E8" s="11" t="s">
        <v>0</v>
      </c>
      <c r="F8" s="11" t="s">
        <v>0</v>
      </c>
    </row>
    <row r="9" spans="1:6" ht="16.5" customHeight="1" x14ac:dyDescent="0.35">
      <c r="A9" s="13" t="s">
        <v>133</v>
      </c>
      <c r="B9" s="14" t="s">
        <v>134</v>
      </c>
      <c r="C9" s="11" t="s">
        <v>0</v>
      </c>
      <c r="D9" s="11" t="s">
        <v>0</v>
      </c>
      <c r="E9" s="11" t="s">
        <v>0</v>
      </c>
      <c r="F9" s="11" t="s">
        <v>0</v>
      </c>
    </row>
    <row r="10" spans="1:6" ht="16.5" customHeight="1" x14ac:dyDescent="0.35">
      <c r="A10" s="13" t="s">
        <v>103</v>
      </c>
      <c r="B10" s="14" t="s">
        <v>135</v>
      </c>
      <c r="C10" s="11" t="s">
        <v>0</v>
      </c>
      <c r="D10" s="11" t="s">
        <v>0</v>
      </c>
      <c r="E10" s="11" t="s">
        <v>0</v>
      </c>
      <c r="F10" s="11" t="s">
        <v>0</v>
      </c>
    </row>
    <row r="11" spans="1:6" ht="16.5" customHeight="1" x14ac:dyDescent="0.35">
      <c r="A11" s="13" t="s">
        <v>136</v>
      </c>
      <c r="B11" s="14" t="s">
        <v>137</v>
      </c>
      <c r="C11" s="11" t="s">
        <v>0</v>
      </c>
      <c r="D11" s="11" t="s">
        <v>0</v>
      </c>
      <c r="E11" s="11" t="s">
        <v>0</v>
      </c>
      <c r="F11" s="11" t="s">
        <v>0</v>
      </c>
    </row>
    <row r="12" spans="1:6" ht="16.5" customHeight="1" x14ac:dyDescent="0.35">
      <c r="A12" s="13" t="s">
        <v>138</v>
      </c>
      <c r="B12" s="14" t="s">
        <v>139</v>
      </c>
      <c r="C12" s="11" t="s">
        <v>0</v>
      </c>
      <c r="D12" s="11" t="s">
        <v>0</v>
      </c>
      <c r="E12" s="11" t="s">
        <v>0</v>
      </c>
      <c r="F12" s="11" t="s">
        <v>0</v>
      </c>
    </row>
    <row r="13" spans="1:6" ht="14.5" x14ac:dyDescent="0.35">
      <c r="A13" s="16"/>
      <c r="B13" s="17" t="s">
        <v>140</v>
      </c>
      <c r="C13" s="16"/>
      <c r="D13" s="16"/>
      <c r="E13" s="16"/>
      <c r="F13" s="16"/>
    </row>
    <row r="14" spans="1:6" ht="14.5" x14ac:dyDescent="0.35">
      <c r="A14" s="16"/>
      <c r="B14" s="17" t="s">
        <v>141</v>
      </c>
      <c r="C14" s="16"/>
      <c r="D14" s="16"/>
      <c r="E14" s="16"/>
      <c r="F14" s="16"/>
    </row>
    <row r="15" spans="1:6" ht="14.5" x14ac:dyDescent="0.35">
      <c r="A15" s="16"/>
      <c r="B15" s="17" t="s">
        <v>142</v>
      </c>
      <c r="C15" s="16"/>
      <c r="D15" s="16"/>
      <c r="E15" s="16"/>
      <c r="F15" s="16"/>
    </row>
    <row r="16" spans="1:6" ht="14.5" x14ac:dyDescent="0.35">
      <c r="A16" s="16"/>
      <c r="B16" s="17" t="s">
        <v>143</v>
      </c>
      <c r="C16" s="16"/>
      <c r="D16" s="16"/>
      <c r="E16" s="16"/>
      <c r="F16" s="16"/>
    </row>
    <row r="17" spans="1:6" ht="14.5" x14ac:dyDescent="0.35">
      <c r="A17" s="16"/>
      <c r="B17" s="17" t="s">
        <v>144</v>
      </c>
      <c r="C17" s="16"/>
      <c r="D17" s="16"/>
      <c r="E17" s="16"/>
      <c r="F17" s="16"/>
    </row>
    <row r="18" spans="1:6" ht="14.5" x14ac:dyDescent="0.35">
      <c r="A18" s="16"/>
      <c r="B18" s="17" t="s">
        <v>145</v>
      </c>
      <c r="C18" s="16"/>
      <c r="D18" s="16"/>
      <c r="E18" s="16"/>
      <c r="F18" s="16"/>
    </row>
    <row r="19" spans="1:6" ht="14.5" x14ac:dyDescent="0.35">
      <c r="A19" s="16"/>
      <c r="B19" s="17" t="s">
        <v>146</v>
      </c>
      <c r="C19" s="16"/>
      <c r="D19" s="16"/>
      <c r="E19" s="16"/>
      <c r="F19" s="16"/>
    </row>
    <row r="20" spans="1:6" ht="14.5" x14ac:dyDescent="0.35">
      <c r="A20" s="16"/>
      <c r="B20" s="17" t="s">
        <v>147</v>
      </c>
      <c r="C20" s="16"/>
      <c r="D20" s="16"/>
      <c r="E20" s="16"/>
      <c r="F20" s="16"/>
    </row>
    <row r="21" spans="1:6" ht="14.5" x14ac:dyDescent="0.35">
      <c r="A21" s="16"/>
      <c r="B21" s="17" t="s">
        <v>148</v>
      </c>
      <c r="C21" s="16"/>
      <c r="D21" s="16"/>
      <c r="E21" s="16"/>
      <c r="F21" s="16"/>
    </row>
    <row r="22" spans="1:6" ht="14.5" x14ac:dyDescent="0.35">
      <c r="A22" s="16"/>
      <c r="B22" s="17" t="s">
        <v>149</v>
      </c>
      <c r="C22" s="16"/>
      <c r="D22" s="16"/>
      <c r="E22" s="16"/>
      <c r="F22" s="16"/>
    </row>
    <row r="23" spans="1:6" ht="14.5" x14ac:dyDescent="0.35">
      <c r="A23" s="16"/>
      <c r="B23" s="17" t="s">
        <v>150</v>
      </c>
      <c r="C23" s="16"/>
      <c r="D23" s="16"/>
      <c r="E23" s="16"/>
      <c r="F23" s="16"/>
    </row>
    <row r="24" spans="1:6" ht="14.5" x14ac:dyDescent="0.35">
      <c r="A24" s="16"/>
      <c r="B24" s="17" t="s">
        <v>46</v>
      </c>
      <c r="C24" s="16"/>
      <c r="D24" s="16"/>
      <c r="E24" s="16"/>
      <c r="F24" s="16"/>
    </row>
    <row r="25" spans="1:6" ht="14.5" x14ac:dyDescent="0.35">
      <c r="A25" s="16"/>
      <c r="B25" s="17" t="s">
        <v>51</v>
      </c>
      <c r="C25" s="16"/>
      <c r="D25" s="16"/>
      <c r="E25" s="16"/>
      <c r="F25" s="16"/>
    </row>
    <row r="26" spans="1:6" ht="14.5" x14ac:dyDescent="0.35">
      <c r="A26" s="16"/>
      <c r="B26" s="17" t="s">
        <v>57</v>
      </c>
      <c r="C26" s="16"/>
      <c r="D26" s="16"/>
      <c r="E26" s="16"/>
      <c r="F26" s="16"/>
    </row>
    <row r="27" spans="1:6" ht="14.5" x14ac:dyDescent="0.35">
      <c r="A27" s="16"/>
      <c r="B27" s="17" t="s">
        <v>61</v>
      </c>
      <c r="C27" s="16"/>
      <c r="D27" s="16"/>
      <c r="E27" s="16"/>
      <c r="F27" s="16"/>
    </row>
    <row r="28" spans="1:6" ht="14.5" x14ac:dyDescent="0.35">
      <c r="A28" s="16"/>
      <c r="B28" s="17" t="s">
        <v>72</v>
      </c>
      <c r="C28" s="16"/>
      <c r="D28" s="16"/>
      <c r="E28" s="16"/>
      <c r="F28" s="16"/>
    </row>
    <row r="29" spans="1:6" ht="14.5" x14ac:dyDescent="0.35">
      <c r="A29" s="16"/>
      <c r="B29" s="18" t="s">
        <v>67</v>
      </c>
      <c r="C29" s="16"/>
      <c r="D29" s="16"/>
      <c r="E29" s="16"/>
      <c r="F29" s="16"/>
    </row>
    <row r="30" spans="1:6" ht="14.5" x14ac:dyDescent="0.35">
      <c r="A30" s="16"/>
      <c r="B30" s="17" t="s">
        <v>78</v>
      </c>
      <c r="C30" s="16"/>
      <c r="D30" s="16"/>
      <c r="E30" s="16"/>
      <c r="F30" s="16"/>
    </row>
    <row r="31" spans="1:6" ht="14.5" x14ac:dyDescent="0.35">
      <c r="A31" s="16"/>
      <c r="B31" s="17" t="s">
        <v>83</v>
      </c>
      <c r="C31" s="16"/>
      <c r="D31" s="16"/>
      <c r="E31" s="16"/>
      <c r="F31" s="16"/>
    </row>
    <row r="32" spans="1:6" ht="14.5" x14ac:dyDescent="0.35">
      <c r="A32" s="16"/>
      <c r="B32" s="17" t="s">
        <v>89</v>
      </c>
      <c r="C32" s="16"/>
      <c r="D32" s="16"/>
      <c r="E32" s="16"/>
      <c r="F32" s="16"/>
    </row>
    <row r="33" spans="1:6" ht="14.5" x14ac:dyDescent="0.35">
      <c r="A33" s="16"/>
      <c r="B33" s="17" t="s">
        <v>95</v>
      </c>
      <c r="C33" s="16"/>
      <c r="D33" s="16"/>
      <c r="E33" s="16"/>
      <c r="F33" s="16"/>
    </row>
    <row r="34" spans="1:6" ht="14.5" x14ac:dyDescent="0.35">
      <c r="A34" s="16"/>
      <c r="B34" s="18" t="s">
        <v>151</v>
      </c>
      <c r="C34" s="16"/>
      <c r="D34" s="16"/>
      <c r="E34" s="16"/>
      <c r="F34" s="16"/>
    </row>
    <row r="35" spans="1:6" ht="14.5" x14ac:dyDescent="0.35">
      <c r="A35" s="16"/>
      <c r="B35" s="18" t="s">
        <v>152</v>
      </c>
      <c r="C35" s="16"/>
      <c r="D35" s="16"/>
      <c r="E35" s="16"/>
      <c r="F35" s="16"/>
    </row>
    <row r="36" spans="1:6" ht="14.5" x14ac:dyDescent="0.35">
      <c r="A36" s="16"/>
      <c r="B36" s="18" t="s">
        <v>153</v>
      </c>
      <c r="C36" s="16"/>
      <c r="D36" s="16"/>
      <c r="E36" s="16"/>
      <c r="F36" s="16"/>
    </row>
    <row r="37" spans="1:6" ht="14.5" x14ac:dyDescent="0.35">
      <c r="A37" s="16"/>
      <c r="B37" s="18" t="s">
        <v>154</v>
      </c>
      <c r="C37" s="16"/>
      <c r="D37" s="16"/>
      <c r="E37" s="16"/>
      <c r="F37" s="16"/>
    </row>
    <row r="38" spans="1:6" ht="14.5" x14ac:dyDescent="0.35">
      <c r="A38" s="16"/>
      <c r="B38" s="18" t="s">
        <v>155</v>
      </c>
      <c r="C38" s="16"/>
      <c r="D38" s="16"/>
      <c r="E38" s="16"/>
      <c r="F38" s="16"/>
    </row>
    <row r="39" spans="1:6" ht="14.5" x14ac:dyDescent="0.35">
      <c r="A39" s="16"/>
      <c r="B39" s="18" t="s">
        <v>156</v>
      </c>
      <c r="C39" s="16"/>
      <c r="D39" s="16"/>
      <c r="E39" s="16"/>
      <c r="F39" s="16"/>
    </row>
    <row r="40" spans="1:6" ht="14.5" x14ac:dyDescent="0.35">
      <c r="A40" s="16"/>
      <c r="B40" s="18" t="s">
        <v>157</v>
      </c>
      <c r="C40" s="16"/>
      <c r="D40" s="16"/>
      <c r="E40" s="16"/>
      <c r="F40" s="16"/>
    </row>
    <row r="41" spans="1:6" ht="14.5" x14ac:dyDescent="0.35">
      <c r="A41" s="16"/>
      <c r="B41" s="18" t="s">
        <v>158</v>
      </c>
      <c r="C41" s="16"/>
      <c r="D41" s="16"/>
      <c r="E41" s="16"/>
      <c r="F41" s="16"/>
    </row>
    <row r="42" spans="1:6" ht="14.5" x14ac:dyDescent="0.35">
      <c r="A42" s="16"/>
      <c r="B42" s="18" t="s">
        <v>159</v>
      </c>
      <c r="C42" s="16"/>
      <c r="D42" s="16"/>
      <c r="E42" s="16"/>
      <c r="F42" s="16"/>
    </row>
    <row r="43" spans="1:6" ht="14.5" x14ac:dyDescent="0.35">
      <c r="A43" s="16"/>
      <c r="B43" s="18" t="s">
        <v>160</v>
      </c>
      <c r="C43" s="16"/>
      <c r="D43" s="16"/>
      <c r="E43" s="16"/>
      <c r="F43" s="16"/>
    </row>
    <row r="44" spans="1:6" ht="14.5" x14ac:dyDescent="0.35">
      <c r="A44" s="16"/>
      <c r="B44" s="18" t="s">
        <v>161</v>
      </c>
      <c r="C44" s="16"/>
      <c r="D44" s="16"/>
      <c r="E44" s="16"/>
      <c r="F44" s="16"/>
    </row>
    <row r="45" spans="1:6" ht="14.5" x14ac:dyDescent="0.35">
      <c r="A45" s="16"/>
      <c r="B45" s="18" t="s">
        <v>162</v>
      </c>
      <c r="C45" s="16"/>
      <c r="D45" s="16"/>
      <c r="E45" s="16"/>
      <c r="F45" s="16"/>
    </row>
    <row r="46" spans="1:6" ht="14.5" x14ac:dyDescent="0.35">
      <c r="A46" s="16"/>
      <c r="B46" s="17" t="s">
        <v>163</v>
      </c>
      <c r="C46" s="16"/>
      <c r="D46" s="16"/>
      <c r="E46" s="16"/>
      <c r="F46" s="16"/>
    </row>
    <row r="47" spans="1:6" ht="14.5" x14ac:dyDescent="0.35">
      <c r="A47" s="16"/>
      <c r="B47" s="18" t="s">
        <v>164</v>
      </c>
      <c r="C47" s="16"/>
      <c r="D47" s="16"/>
      <c r="E47" s="16"/>
      <c r="F47" s="16"/>
    </row>
    <row r="48" spans="1:6" ht="14.5" x14ac:dyDescent="0.35">
      <c r="A48" s="16"/>
      <c r="B48" s="18" t="s">
        <v>165</v>
      </c>
      <c r="C48" s="16"/>
      <c r="D48" s="16"/>
      <c r="E48" s="16"/>
      <c r="F48" s="16"/>
    </row>
    <row r="49" spans="1:6" ht="14.5" x14ac:dyDescent="0.35">
      <c r="A49" s="16"/>
      <c r="B49" s="19" t="s">
        <v>166</v>
      </c>
      <c r="C49" s="16"/>
      <c r="D49" s="16"/>
      <c r="E49" s="16"/>
      <c r="F49" s="16"/>
    </row>
    <row r="50" spans="1:6" ht="14.5" x14ac:dyDescent="0.35">
      <c r="A50" s="16"/>
      <c r="B50" s="19" t="s">
        <v>167</v>
      </c>
      <c r="C50" s="16"/>
      <c r="D50" s="16"/>
      <c r="E50" s="16"/>
      <c r="F50" s="16"/>
    </row>
    <row r="51" spans="1:6" ht="14.5" x14ac:dyDescent="0.35">
      <c r="A51" s="16"/>
      <c r="B51" s="18" t="s">
        <v>168</v>
      </c>
      <c r="C51" s="16"/>
      <c r="D51" s="16"/>
      <c r="E51" s="16"/>
      <c r="F51" s="16"/>
    </row>
    <row r="52" spans="1:6" ht="14.5" x14ac:dyDescent="0.35">
      <c r="A52" s="16"/>
      <c r="B52" s="18" t="s">
        <v>169</v>
      </c>
      <c r="C52" s="16"/>
      <c r="D52" s="16"/>
      <c r="E52" s="16"/>
      <c r="F52" s="16"/>
    </row>
    <row r="53" spans="1:6" ht="14.5" x14ac:dyDescent="0.35">
      <c r="A53" s="16"/>
      <c r="B53" s="18" t="s">
        <v>170</v>
      </c>
      <c r="C53" s="16"/>
      <c r="D53" s="16"/>
      <c r="E53" s="16"/>
      <c r="F53" s="16"/>
    </row>
    <row r="54" spans="1:6" ht="14.5" x14ac:dyDescent="0.35">
      <c r="A54" s="16"/>
      <c r="B54" s="18" t="s">
        <v>171</v>
      </c>
      <c r="C54" s="16"/>
      <c r="D54" s="16"/>
      <c r="E54" s="16"/>
      <c r="F54" s="16"/>
    </row>
    <row r="55" spans="1:6" ht="14.5" x14ac:dyDescent="0.35">
      <c r="A55" s="16"/>
      <c r="B55" s="17" t="s">
        <v>172</v>
      </c>
      <c r="C55" s="16"/>
      <c r="D55" s="16"/>
      <c r="E55" s="16"/>
      <c r="F55" s="16"/>
    </row>
    <row r="56" spans="1:6" ht="14.5" x14ac:dyDescent="0.35">
      <c r="A56" s="16"/>
      <c r="B56" s="18" t="s">
        <v>173</v>
      </c>
      <c r="C56" s="16"/>
      <c r="D56" s="16"/>
      <c r="E56" s="16"/>
      <c r="F56" s="16"/>
    </row>
    <row r="57" spans="1:6" ht="14.5" x14ac:dyDescent="0.35">
      <c r="A57" s="16"/>
      <c r="B57" s="18" t="s">
        <v>174</v>
      </c>
      <c r="C57" s="16"/>
      <c r="D57" s="16"/>
      <c r="E57" s="16"/>
      <c r="F57" s="16"/>
    </row>
    <row r="58" spans="1:6" ht="14.5" x14ac:dyDescent="0.35">
      <c r="A58" s="16"/>
      <c r="B58" s="18" t="s">
        <v>175</v>
      </c>
      <c r="C58" s="16"/>
      <c r="D58" s="16"/>
      <c r="E58" s="16"/>
      <c r="F58" s="16"/>
    </row>
    <row r="59" spans="1:6" ht="14.5" x14ac:dyDescent="0.35">
      <c r="A59" s="16"/>
      <c r="B59" s="18" t="s">
        <v>176</v>
      </c>
      <c r="C59" s="16"/>
      <c r="D59" s="16"/>
      <c r="E59" s="16"/>
      <c r="F59" s="16"/>
    </row>
    <row r="60" spans="1:6" ht="14.5" x14ac:dyDescent="0.35">
      <c r="A60" s="16"/>
      <c r="B60" s="18" t="s">
        <v>177</v>
      </c>
      <c r="C60" s="16"/>
      <c r="D60" s="16"/>
      <c r="E60" s="16"/>
      <c r="F60" s="16"/>
    </row>
    <row r="61" spans="1:6" ht="14.5" x14ac:dyDescent="0.35">
      <c r="A61" s="16"/>
      <c r="B61" s="18" t="s">
        <v>178</v>
      </c>
      <c r="C61" s="16"/>
      <c r="D61" s="16"/>
      <c r="E61" s="16"/>
      <c r="F61" s="16"/>
    </row>
    <row r="62" spans="1:6" ht="14.5" x14ac:dyDescent="0.35">
      <c r="A62" s="16"/>
      <c r="B62" s="18" t="s">
        <v>179</v>
      </c>
      <c r="C62" s="16"/>
      <c r="D62" s="16"/>
      <c r="E62" s="16"/>
      <c r="F62" s="16"/>
    </row>
    <row r="63" spans="1:6" ht="14.5" x14ac:dyDescent="0.35">
      <c r="A63" s="16"/>
      <c r="B63" s="18" t="s">
        <v>180</v>
      </c>
      <c r="C63" s="16"/>
      <c r="D63" s="16"/>
      <c r="E63" s="16"/>
      <c r="F63" s="16"/>
    </row>
    <row r="64" spans="1:6" ht="14.5" x14ac:dyDescent="0.35">
      <c r="A64" s="16"/>
      <c r="B64" s="18" t="s">
        <v>181</v>
      </c>
      <c r="C64" s="16"/>
      <c r="D64" s="16"/>
      <c r="E64" s="16"/>
      <c r="F64" s="16"/>
    </row>
    <row r="65" spans="1:6" ht="14.5" x14ac:dyDescent="0.35">
      <c r="A65" s="16"/>
      <c r="B65" s="18" t="s">
        <v>182</v>
      </c>
      <c r="C65" s="16"/>
      <c r="D65" s="16"/>
      <c r="E65" s="16"/>
      <c r="F65" s="16"/>
    </row>
    <row r="66" spans="1:6" ht="14.5" x14ac:dyDescent="0.35">
      <c r="A66" s="16"/>
      <c r="B66" s="18" t="s">
        <v>183</v>
      </c>
      <c r="C66" s="16"/>
      <c r="D66" s="16"/>
      <c r="E66" s="16"/>
      <c r="F66" s="16"/>
    </row>
    <row r="67" spans="1:6" ht="14.5" x14ac:dyDescent="0.35">
      <c r="A67" s="16"/>
      <c r="B67" s="18" t="s">
        <v>184</v>
      </c>
      <c r="C67" s="16"/>
      <c r="D67" s="16"/>
      <c r="E67" s="16"/>
      <c r="F67" s="16"/>
    </row>
    <row r="68" spans="1:6" ht="14.5" x14ac:dyDescent="0.35">
      <c r="A68" s="16"/>
      <c r="B68" s="18" t="s">
        <v>185</v>
      </c>
      <c r="C68" s="16"/>
      <c r="D68" s="16"/>
      <c r="E68" s="16"/>
      <c r="F68" s="16"/>
    </row>
    <row r="69" spans="1:6" ht="14.5" x14ac:dyDescent="0.35">
      <c r="A69" s="16"/>
      <c r="B69" s="18" t="s">
        <v>186</v>
      </c>
      <c r="C69" s="16"/>
      <c r="D69" s="16"/>
      <c r="E69" s="16"/>
      <c r="F69" s="16"/>
    </row>
    <row r="70" spans="1:6" ht="14.5" x14ac:dyDescent="0.35">
      <c r="A70" s="16"/>
      <c r="B70" s="18" t="s">
        <v>187</v>
      </c>
      <c r="C70" s="16"/>
      <c r="D70" s="16"/>
      <c r="E70" s="16"/>
      <c r="F70" s="16"/>
    </row>
    <row r="71" spans="1:6" ht="14.5" x14ac:dyDescent="0.35">
      <c r="A71" s="16"/>
      <c r="B71" s="17" t="s">
        <v>188</v>
      </c>
      <c r="C71" s="16"/>
      <c r="D71" s="16"/>
      <c r="E71" s="16"/>
      <c r="F71" s="16"/>
    </row>
    <row r="72" spans="1:6" ht="14.5" x14ac:dyDescent="0.35">
      <c r="A72" s="16"/>
      <c r="B72" s="17" t="s">
        <v>189</v>
      </c>
      <c r="C72" s="16"/>
      <c r="D72" s="16"/>
      <c r="E72" s="16"/>
      <c r="F72" s="16"/>
    </row>
    <row r="73" spans="1:6" ht="14.5" x14ac:dyDescent="0.35">
      <c r="A73" s="16"/>
      <c r="B73" s="17" t="s">
        <v>190</v>
      </c>
      <c r="C73" s="16"/>
      <c r="D73" s="16"/>
      <c r="E73" s="16"/>
      <c r="F73" s="16"/>
    </row>
    <row r="74" spans="1:6" ht="14.5" x14ac:dyDescent="0.35">
      <c r="A74" s="16"/>
      <c r="B74" s="17" t="s">
        <v>191</v>
      </c>
      <c r="C74" s="16"/>
      <c r="D74" s="16"/>
      <c r="E74" s="16"/>
      <c r="F74" s="16"/>
    </row>
    <row r="75" spans="1:6" ht="14.5" x14ac:dyDescent="0.35">
      <c r="A75" s="16"/>
      <c r="B75" s="17" t="s">
        <v>192</v>
      </c>
      <c r="C75" s="16"/>
      <c r="D75" s="16"/>
      <c r="E75" s="16"/>
      <c r="F75" s="16"/>
    </row>
    <row r="76" spans="1:6" ht="14.5" x14ac:dyDescent="0.35">
      <c r="A76" s="16"/>
      <c r="B76" s="17" t="s">
        <v>193</v>
      </c>
      <c r="C76" s="16"/>
      <c r="D76" s="16"/>
      <c r="E76" s="16"/>
      <c r="F76" s="16"/>
    </row>
    <row r="77" spans="1:6" ht="14.5" x14ac:dyDescent="0.35">
      <c r="A77" s="16"/>
      <c r="B77" s="17" t="s">
        <v>194</v>
      </c>
      <c r="C77" s="16"/>
      <c r="D77" s="16"/>
      <c r="E77" s="16"/>
      <c r="F77" s="16"/>
    </row>
    <row r="78" spans="1:6" ht="14.5" x14ac:dyDescent="0.35">
      <c r="A78" s="16"/>
      <c r="B78" s="17" t="s">
        <v>195</v>
      </c>
      <c r="C78" s="16"/>
      <c r="D78" s="16"/>
      <c r="E78" s="16"/>
      <c r="F78" s="16"/>
    </row>
    <row r="79" spans="1:6" ht="14.5" x14ac:dyDescent="0.35">
      <c r="A79" s="16"/>
      <c r="B79" s="17" t="s">
        <v>196</v>
      </c>
      <c r="C79" s="16"/>
      <c r="D79" s="16"/>
      <c r="E79" s="16"/>
      <c r="F79" s="16"/>
    </row>
    <row r="80" spans="1:6" ht="14.5" x14ac:dyDescent="0.35">
      <c r="A80" s="16"/>
      <c r="B80" s="17" t="s">
        <v>197</v>
      </c>
      <c r="C80" s="16"/>
      <c r="D80" s="16"/>
      <c r="E80" s="16"/>
      <c r="F80" s="16"/>
    </row>
    <row r="81" spans="1:6" ht="14.5" x14ac:dyDescent="0.35">
      <c r="A81" s="16"/>
      <c r="B81" s="17" t="s">
        <v>198</v>
      </c>
      <c r="C81" s="16"/>
      <c r="D81" s="16"/>
      <c r="E81" s="16"/>
      <c r="F81" s="16"/>
    </row>
    <row r="82" spans="1:6" ht="14.5" x14ac:dyDescent="0.35">
      <c r="A82" s="16"/>
      <c r="B82" s="17" t="s">
        <v>199</v>
      </c>
      <c r="C82" s="16"/>
      <c r="D82" s="16"/>
      <c r="E82" s="16"/>
      <c r="F82" s="16"/>
    </row>
    <row r="83" spans="1:6" ht="14.5" x14ac:dyDescent="0.35">
      <c r="A83" s="16"/>
      <c r="B83" s="17" t="s">
        <v>200</v>
      </c>
      <c r="C83" s="16"/>
      <c r="D83" s="16"/>
      <c r="E83" s="16"/>
      <c r="F83" s="16"/>
    </row>
    <row r="84" spans="1:6" ht="14.5" x14ac:dyDescent="0.35">
      <c r="A84" s="16"/>
      <c r="B84" s="17" t="s">
        <v>201</v>
      </c>
      <c r="C84" s="16"/>
      <c r="D84" s="16"/>
      <c r="E84" s="16"/>
      <c r="F84" s="16"/>
    </row>
    <row r="85" spans="1:6" ht="14.5" x14ac:dyDescent="0.35">
      <c r="A85" s="16"/>
      <c r="B85" s="17" t="s">
        <v>202</v>
      </c>
      <c r="C85" s="16"/>
      <c r="D85" s="16"/>
      <c r="E85" s="16"/>
      <c r="F85" s="16"/>
    </row>
    <row r="86" spans="1:6" ht="14.5" x14ac:dyDescent="0.35">
      <c r="A86" s="16"/>
      <c r="B86" s="17" t="s">
        <v>203</v>
      </c>
      <c r="C86" s="16"/>
      <c r="D86" s="16"/>
      <c r="E86" s="16"/>
      <c r="F86" s="16"/>
    </row>
    <row r="87" spans="1:6" ht="14.5" x14ac:dyDescent="0.35">
      <c r="A87" s="16"/>
      <c r="B87" s="17" t="s">
        <v>204</v>
      </c>
      <c r="C87" s="16"/>
      <c r="D87" s="16"/>
      <c r="E87" s="16"/>
      <c r="F87" s="16"/>
    </row>
    <row r="88" spans="1:6" ht="14.5" x14ac:dyDescent="0.35">
      <c r="A88" s="16"/>
      <c r="B88" s="17" t="s">
        <v>205</v>
      </c>
      <c r="C88" s="16"/>
      <c r="D88" s="16"/>
      <c r="E88" s="16"/>
      <c r="F88" s="16"/>
    </row>
    <row r="89" spans="1:6" ht="14.5" x14ac:dyDescent="0.35">
      <c r="A89" s="16"/>
      <c r="B89" s="17" t="s">
        <v>206</v>
      </c>
      <c r="C89" s="16"/>
      <c r="D89" s="16"/>
      <c r="E89" s="16"/>
      <c r="F89" s="16"/>
    </row>
    <row r="90" spans="1:6" ht="14.5" x14ac:dyDescent="0.35">
      <c r="A90" s="16"/>
      <c r="B90" s="17" t="s">
        <v>207</v>
      </c>
      <c r="C90" s="16"/>
      <c r="D90" s="16"/>
      <c r="E90" s="16"/>
      <c r="F90" s="16"/>
    </row>
    <row r="91" spans="1:6" ht="14.5" x14ac:dyDescent="0.35">
      <c r="A91" s="16"/>
      <c r="B91" s="17" t="s">
        <v>208</v>
      </c>
      <c r="C91" s="16"/>
      <c r="D91" s="16"/>
      <c r="E91" s="16"/>
      <c r="F91" s="16"/>
    </row>
    <row r="92" spans="1:6" ht="14.5" x14ac:dyDescent="0.35">
      <c r="A92" s="16"/>
      <c r="B92" s="17" t="s">
        <v>209</v>
      </c>
      <c r="C92" s="16"/>
      <c r="D92" s="16"/>
      <c r="E92" s="16"/>
      <c r="F92" s="16"/>
    </row>
    <row r="93" spans="1:6" ht="14.5" x14ac:dyDescent="0.35">
      <c r="A93" s="16"/>
      <c r="B93" s="17" t="s">
        <v>210</v>
      </c>
      <c r="C93" s="16"/>
      <c r="D93" s="16"/>
      <c r="E93" s="16"/>
      <c r="F93" s="16"/>
    </row>
    <row r="94" spans="1:6" ht="14.5" x14ac:dyDescent="0.35">
      <c r="A94" s="16"/>
      <c r="B94" s="17" t="s">
        <v>211</v>
      </c>
      <c r="C94" s="16"/>
      <c r="D94" s="16"/>
      <c r="E94" s="16"/>
      <c r="F94" s="16"/>
    </row>
    <row r="95" spans="1:6" ht="14.5" x14ac:dyDescent="0.35">
      <c r="A95" s="16"/>
      <c r="B95" s="17" t="s">
        <v>212</v>
      </c>
      <c r="C95" s="16"/>
      <c r="D95" s="16"/>
      <c r="E95" s="16"/>
      <c r="F95" s="16"/>
    </row>
    <row r="96" spans="1:6" ht="14.5" x14ac:dyDescent="0.35">
      <c r="A96" s="16"/>
      <c r="B96" s="17" t="s">
        <v>213</v>
      </c>
      <c r="C96" s="16"/>
      <c r="D96" s="16"/>
      <c r="E96" s="16"/>
      <c r="F96" s="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5D88-B1A8-45BC-896B-A23757D9CA7D}">
  <sheetPr>
    <pageSetUpPr fitToPage="1"/>
  </sheetPr>
  <dimension ref="A1:Y32"/>
  <sheetViews>
    <sheetView workbookViewId="0">
      <selection activeCell="A4" sqref="A4"/>
    </sheetView>
  </sheetViews>
  <sheetFormatPr defaultColWidth="9.1796875" defaultRowHeight="18.5" x14ac:dyDescent="0.35"/>
  <cols>
    <col min="1" max="1" width="47.1796875" style="6" customWidth="1"/>
    <col min="2" max="2" width="10.1796875" style="6" customWidth="1"/>
    <col min="3" max="3" width="12.453125" style="6" customWidth="1"/>
    <col min="4" max="4" width="9.81640625" style="2" bestFit="1" customWidth="1"/>
    <col min="5" max="5" width="15.453125" style="2" bestFit="1" customWidth="1"/>
    <col min="6" max="9" width="9.1796875" style="2"/>
    <col min="10" max="10" width="9.54296875" style="2" customWidth="1"/>
    <col min="11" max="12" width="9.1796875" style="2"/>
    <col min="13" max="13" width="49.7265625" style="2" bestFit="1" customWidth="1"/>
    <col min="14" max="14" width="9.453125" style="2" bestFit="1" customWidth="1"/>
    <col min="15" max="15" width="9.1796875" style="2"/>
    <col min="16" max="16" width="15.1796875" style="2" customWidth="1"/>
    <col min="17" max="17" width="14.7265625" style="2" customWidth="1"/>
    <col min="18" max="16384" width="9.1796875" style="2"/>
  </cols>
  <sheetData>
    <row r="1" spans="1:25" ht="48.75" customHeight="1" x14ac:dyDescent="0.35">
      <c r="A1" s="37" t="s">
        <v>214</v>
      </c>
      <c r="B1" s="59"/>
      <c r="C1" s="59"/>
      <c r="D1" s="59"/>
      <c r="G1" s="20" t="s">
        <v>215</v>
      </c>
      <c r="H1" s="20" t="s">
        <v>216</v>
      </c>
      <c r="I1" s="2" t="s">
        <v>217</v>
      </c>
    </row>
    <row r="2" spans="1:25" x14ac:dyDescent="0.35">
      <c r="B2" s="7" t="s">
        <v>218</v>
      </c>
      <c r="C2" s="7" t="s">
        <v>219</v>
      </c>
      <c r="D2" s="1" t="s">
        <v>220</v>
      </c>
    </row>
    <row r="3" spans="1:25" x14ac:dyDescent="0.35">
      <c r="B3" s="8"/>
      <c r="C3" s="7"/>
      <c r="D3" s="1"/>
    </row>
    <row r="4" spans="1:25" ht="28.5" customHeight="1" x14ac:dyDescent="0.35">
      <c r="A4" s="38" t="s">
        <v>221</v>
      </c>
      <c r="B4" s="8"/>
      <c r="C4" s="7"/>
      <c r="D4" s="22">
        <f>SUM(D5:D9)</f>
        <v>111.58</v>
      </c>
      <c r="E4" s="26" t="s">
        <v>222</v>
      </c>
      <c r="G4" s="3" t="s">
        <v>223</v>
      </c>
      <c r="H4" s="3" t="s">
        <v>224</v>
      </c>
      <c r="I4" s="3" t="s">
        <v>218</v>
      </c>
      <c r="J4" s="3" t="s">
        <v>225</v>
      </c>
      <c r="K4" s="3" t="s">
        <v>226</v>
      </c>
      <c r="M4" s="35" t="s">
        <v>227</v>
      </c>
      <c r="N4" s="8"/>
      <c r="O4" s="7"/>
      <c r="P4" s="34">
        <f>SUM(P5:P17)</f>
        <v>346.48</v>
      </c>
      <c r="Q4" s="33" t="s">
        <v>228</v>
      </c>
      <c r="S4" s="21" t="s">
        <v>223</v>
      </c>
      <c r="T4" s="21" t="s">
        <v>224</v>
      </c>
      <c r="U4" s="21" t="s">
        <v>218</v>
      </c>
      <c r="V4" s="21" t="s">
        <v>225</v>
      </c>
      <c r="W4" s="21" t="s">
        <v>226</v>
      </c>
      <c r="X4" s="1"/>
      <c r="Y4" s="1"/>
    </row>
    <row r="5" spans="1:25" x14ac:dyDescent="0.35">
      <c r="A5" s="30" t="s">
        <v>229</v>
      </c>
      <c r="B5" s="8">
        <v>0.75</v>
      </c>
      <c r="C5" s="7">
        <v>10</v>
      </c>
      <c r="D5" s="5">
        <f>B5*C5</f>
        <v>7.5</v>
      </c>
      <c r="E5" s="2">
        <f>6*10</f>
        <v>60</v>
      </c>
      <c r="G5" s="3"/>
      <c r="H5" s="3"/>
      <c r="I5" s="4"/>
      <c r="J5" s="3"/>
      <c r="K5" s="4"/>
      <c r="M5" s="7" t="s">
        <v>230</v>
      </c>
      <c r="N5" s="8">
        <v>1</v>
      </c>
      <c r="O5" s="7">
        <v>20</v>
      </c>
      <c r="P5" s="32">
        <f t="shared" ref="P5:P17" si="0">N5*O5</f>
        <v>20</v>
      </c>
      <c r="S5" s="21"/>
      <c r="T5" s="21"/>
      <c r="U5" s="29"/>
      <c r="V5" s="21"/>
      <c r="W5" s="29"/>
      <c r="X5" s="27">
        <f>20*6</f>
        <v>120</v>
      </c>
      <c r="Y5" s="60">
        <f>SUM(X5:X13)</f>
        <v>1130</v>
      </c>
    </row>
    <row r="6" spans="1:25" x14ac:dyDescent="0.35">
      <c r="A6" s="7" t="s">
        <v>231</v>
      </c>
      <c r="B6" s="39">
        <v>1.29</v>
      </c>
      <c r="C6" s="40">
        <v>16</v>
      </c>
      <c r="D6" s="32">
        <f>B6*C6</f>
        <v>20.64</v>
      </c>
      <c r="E6" s="2">
        <f>8*16</f>
        <v>128</v>
      </c>
      <c r="G6" s="3">
        <v>150</v>
      </c>
      <c r="H6" s="3">
        <v>6</v>
      </c>
      <c r="I6" s="4">
        <v>1</v>
      </c>
      <c r="J6" s="3">
        <f t="shared" ref="J6:J7" si="1">G6/H6</f>
        <v>25</v>
      </c>
      <c r="K6" s="4">
        <f>I6/H6</f>
        <v>0.16666666666666666</v>
      </c>
      <c r="M6" s="7" t="s">
        <v>232</v>
      </c>
      <c r="N6" s="8">
        <v>1</v>
      </c>
      <c r="O6" s="7">
        <v>20</v>
      </c>
      <c r="P6" s="32">
        <f t="shared" si="0"/>
        <v>20</v>
      </c>
      <c r="S6" s="21">
        <v>150</v>
      </c>
      <c r="T6" s="21">
        <v>6</v>
      </c>
      <c r="U6" s="29">
        <v>1</v>
      </c>
      <c r="V6" s="21">
        <f t="shared" ref="V6:V7" si="2">S6/T6</f>
        <v>25</v>
      </c>
      <c r="W6" s="29">
        <f>U6/T6</f>
        <v>0.16666666666666666</v>
      </c>
      <c r="X6" s="27">
        <f>5*20</f>
        <v>100</v>
      </c>
      <c r="Y6" s="60"/>
    </row>
    <row r="7" spans="1:25" x14ac:dyDescent="0.35">
      <c r="A7" s="23" t="s">
        <v>233</v>
      </c>
      <c r="B7" s="24">
        <v>1.0900000000000001</v>
      </c>
      <c r="C7" s="23">
        <v>16</v>
      </c>
      <c r="D7" s="25">
        <f>B7*C7</f>
        <v>17.440000000000001</v>
      </c>
      <c r="E7" s="2">
        <f>6*16</f>
        <v>96</v>
      </c>
      <c r="G7" s="3">
        <v>125</v>
      </c>
      <c r="H7" s="3">
        <v>5</v>
      </c>
      <c r="I7" s="4">
        <v>1.1000000000000001</v>
      </c>
      <c r="J7" s="3">
        <f t="shared" si="1"/>
        <v>25</v>
      </c>
      <c r="K7" s="4">
        <f t="shared" ref="K7" si="3">I7/H7</f>
        <v>0.22000000000000003</v>
      </c>
      <c r="M7" s="23" t="s">
        <v>234</v>
      </c>
      <c r="N7" s="24">
        <v>1</v>
      </c>
      <c r="O7" s="23">
        <v>20</v>
      </c>
      <c r="P7" s="32">
        <f t="shared" si="0"/>
        <v>20</v>
      </c>
      <c r="S7" s="21">
        <v>125</v>
      </c>
      <c r="T7" s="21">
        <v>5</v>
      </c>
      <c r="U7" s="29">
        <v>1.1000000000000001</v>
      </c>
      <c r="V7" s="21">
        <f t="shared" si="2"/>
        <v>25</v>
      </c>
      <c r="W7" s="29">
        <f t="shared" ref="W7:W8" si="4">U7/T7</f>
        <v>0.22000000000000003</v>
      </c>
      <c r="X7" s="27">
        <f>5*20</f>
        <v>100</v>
      </c>
      <c r="Y7" s="60"/>
    </row>
    <row r="8" spans="1:25" x14ac:dyDescent="0.35">
      <c r="A8" s="7" t="s">
        <v>235</v>
      </c>
      <c r="B8" s="8">
        <v>3</v>
      </c>
      <c r="C8" s="7">
        <v>20</v>
      </c>
      <c r="D8" s="5">
        <f>B8*C8</f>
        <v>60</v>
      </c>
      <c r="E8" s="2">
        <f>22*20</f>
        <v>440</v>
      </c>
      <c r="G8" s="3"/>
      <c r="H8" s="3"/>
      <c r="I8" s="4"/>
      <c r="J8" s="3"/>
      <c r="K8" s="4"/>
      <c r="M8" s="7" t="s">
        <v>236</v>
      </c>
      <c r="N8" s="8">
        <v>1.1499999999999999</v>
      </c>
      <c r="O8" s="7">
        <v>35</v>
      </c>
      <c r="P8" s="32">
        <f t="shared" si="0"/>
        <v>40.25</v>
      </c>
      <c r="S8" s="21">
        <v>100</v>
      </c>
      <c r="T8" s="21">
        <v>4</v>
      </c>
      <c r="U8" s="29">
        <v>1.2</v>
      </c>
      <c r="V8" s="21">
        <f t="shared" ref="V8:V32" si="5">S8/T8</f>
        <v>25</v>
      </c>
      <c r="W8" s="29">
        <f t="shared" si="4"/>
        <v>0.3</v>
      </c>
      <c r="X8" s="27">
        <f>6*35</f>
        <v>210</v>
      </c>
      <c r="Y8" s="60"/>
    </row>
    <row r="9" spans="1:25" x14ac:dyDescent="0.35">
      <c r="A9" s="7" t="s">
        <v>237</v>
      </c>
      <c r="B9" s="8">
        <v>6</v>
      </c>
      <c r="C9" s="7">
        <v>1</v>
      </c>
      <c r="D9" s="5">
        <f>B9*C9</f>
        <v>6</v>
      </c>
      <c r="G9" s="3"/>
      <c r="H9" s="3"/>
      <c r="I9" s="4"/>
      <c r="J9" s="3"/>
      <c r="K9" s="4"/>
      <c r="M9" s="7" t="s">
        <v>238</v>
      </c>
      <c r="N9" s="8">
        <v>3.25</v>
      </c>
      <c r="O9" s="7">
        <v>1</v>
      </c>
      <c r="P9" s="32">
        <f t="shared" si="0"/>
        <v>3.25</v>
      </c>
      <c r="S9" s="21">
        <v>75</v>
      </c>
      <c r="T9" s="21">
        <v>3</v>
      </c>
      <c r="U9" s="29">
        <v>1.3</v>
      </c>
      <c r="V9" s="21">
        <f t="shared" si="5"/>
        <v>25</v>
      </c>
      <c r="W9" s="29">
        <f t="shared" ref="W9:W32" si="6">U9/T9</f>
        <v>0.43333333333333335</v>
      </c>
      <c r="X9" s="27"/>
      <c r="Y9" s="60"/>
    </row>
    <row r="10" spans="1:25" x14ac:dyDescent="0.35">
      <c r="A10" s="7"/>
      <c r="B10" s="8"/>
      <c r="C10" s="7"/>
      <c r="D10" s="5"/>
      <c r="G10" s="3"/>
      <c r="H10" s="3"/>
      <c r="I10" s="4"/>
      <c r="J10" s="3"/>
      <c r="K10" s="4"/>
      <c r="M10" s="7" t="s">
        <v>239</v>
      </c>
      <c r="N10" s="8">
        <v>1.25</v>
      </c>
      <c r="O10" s="7">
        <v>3</v>
      </c>
      <c r="P10" s="32">
        <f t="shared" si="0"/>
        <v>3.75</v>
      </c>
      <c r="S10" s="21">
        <v>50</v>
      </c>
      <c r="T10" s="21">
        <v>2</v>
      </c>
      <c r="U10" s="29">
        <v>1.4</v>
      </c>
      <c r="V10" s="21">
        <f t="shared" ref="V10:V13" si="7">S10/T10</f>
        <v>25</v>
      </c>
      <c r="W10" s="29">
        <f t="shared" ref="W10:W13" si="8">U10/T10</f>
        <v>0.7</v>
      </c>
      <c r="X10" s="27"/>
      <c r="Y10" s="60"/>
    </row>
    <row r="11" spans="1:25" x14ac:dyDescent="0.35">
      <c r="A11" s="36" t="s">
        <v>240</v>
      </c>
      <c r="B11" s="8"/>
      <c r="C11" s="30"/>
      <c r="D11" s="22">
        <f>SUM(D12:D32)</f>
        <v>372.96</v>
      </c>
      <c r="E11" s="31" t="s">
        <v>241</v>
      </c>
      <c r="G11" s="3"/>
      <c r="H11" s="3"/>
      <c r="I11" s="4"/>
      <c r="J11" s="3"/>
      <c r="K11" s="4"/>
      <c r="M11" s="7" t="s">
        <v>242</v>
      </c>
      <c r="N11" s="8">
        <v>2.4</v>
      </c>
      <c r="O11" s="7">
        <v>2</v>
      </c>
      <c r="P11" s="32">
        <f t="shared" si="0"/>
        <v>4.8</v>
      </c>
      <c r="S11" s="21">
        <v>50</v>
      </c>
      <c r="T11" s="21">
        <v>2</v>
      </c>
      <c r="U11" s="29">
        <v>1.4</v>
      </c>
      <c r="V11" s="21">
        <f t="shared" si="7"/>
        <v>25</v>
      </c>
      <c r="W11" s="29">
        <f t="shared" si="8"/>
        <v>0.7</v>
      </c>
      <c r="X11" s="27"/>
      <c r="Y11" s="60"/>
    </row>
    <row r="12" spans="1:25" x14ac:dyDescent="0.35">
      <c r="A12" s="7" t="s">
        <v>243</v>
      </c>
      <c r="B12" s="8">
        <v>1.35</v>
      </c>
      <c r="C12" s="7">
        <v>16</v>
      </c>
      <c r="D12" s="5">
        <f t="shared" ref="D12:D22" si="9">B12*C12</f>
        <v>21.6</v>
      </c>
      <c r="G12" s="3"/>
      <c r="H12" s="3"/>
      <c r="I12" s="4"/>
      <c r="J12" s="3"/>
      <c r="K12" s="4"/>
      <c r="M12" s="7" t="s">
        <v>244</v>
      </c>
      <c r="N12" s="8">
        <v>1.25</v>
      </c>
      <c r="O12" s="7">
        <v>2</v>
      </c>
      <c r="P12" s="32">
        <f t="shared" si="0"/>
        <v>2.5</v>
      </c>
      <c r="S12" s="21">
        <v>50</v>
      </c>
      <c r="T12" s="21">
        <v>2</v>
      </c>
      <c r="U12" s="29">
        <v>1.4</v>
      </c>
      <c r="V12" s="21">
        <f t="shared" si="7"/>
        <v>25</v>
      </c>
      <c r="W12" s="29">
        <f t="shared" si="8"/>
        <v>0.7</v>
      </c>
      <c r="X12" s="27"/>
      <c r="Y12" s="60"/>
    </row>
    <row r="13" spans="1:25" x14ac:dyDescent="0.35">
      <c r="A13" s="7" t="s">
        <v>245</v>
      </c>
      <c r="B13" s="8">
        <v>0.8</v>
      </c>
      <c r="C13" s="7">
        <v>1</v>
      </c>
      <c r="D13" s="5">
        <f t="shared" si="9"/>
        <v>0.8</v>
      </c>
      <c r="G13" s="3"/>
      <c r="H13" s="3"/>
      <c r="I13" s="4"/>
      <c r="J13" s="3"/>
      <c r="K13" s="4"/>
      <c r="M13" s="7" t="s">
        <v>246</v>
      </c>
      <c r="N13" s="8">
        <v>5.75</v>
      </c>
      <c r="O13" s="7">
        <v>1</v>
      </c>
      <c r="P13" s="32">
        <f t="shared" si="0"/>
        <v>5.75</v>
      </c>
      <c r="S13" s="21">
        <v>50</v>
      </c>
      <c r="T13" s="21">
        <v>2</v>
      </c>
      <c r="U13" s="29">
        <v>1.4</v>
      </c>
      <c r="V13" s="21">
        <f t="shared" si="7"/>
        <v>25</v>
      </c>
      <c r="W13" s="29">
        <f t="shared" si="8"/>
        <v>0.7</v>
      </c>
      <c r="X13" s="27">
        <f>60*10</f>
        <v>600</v>
      </c>
      <c r="Y13" s="60"/>
    </row>
    <row r="14" spans="1:25" x14ac:dyDescent="0.35">
      <c r="A14" s="7" t="s">
        <v>247</v>
      </c>
      <c r="B14" s="8">
        <v>4.5</v>
      </c>
      <c r="C14" s="7">
        <v>16</v>
      </c>
      <c r="D14" s="5">
        <f t="shared" si="9"/>
        <v>72</v>
      </c>
      <c r="E14" s="2">
        <f>30*16</f>
        <v>480</v>
      </c>
      <c r="G14" s="3"/>
      <c r="H14" s="3"/>
      <c r="I14" s="4"/>
      <c r="J14" s="3"/>
      <c r="K14" s="4"/>
      <c r="M14" s="7" t="s">
        <v>248</v>
      </c>
      <c r="N14" s="8">
        <v>6.5</v>
      </c>
      <c r="O14" s="7">
        <v>10</v>
      </c>
      <c r="P14" s="32">
        <f t="shared" si="0"/>
        <v>65</v>
      </c>
      <c r="S14" s="21">
        <v>50</v>
      </c>
      <c r="T14" s="21">
        <v>2</v>
      </c>
      <c r="U14" s="29">
        <v>1.4</v>
      </c>
      <c r="V14" s="21">
        <f t="shared" si="5"/>
        <v>25</v>
      </c>
      <c r="W14" s="29">
        <f t="shared" si="6"/>
        <v>0.7</v>
      </c>
      <c r="X14" s="1"/>
      <c r="Y14" s="1"/>
    </row>
    <row r="15" spans="1:25" x14ac:dyDescent="0.35">
      <c r="A15" s="7" t="s">
        <v>249</v>
      </c>
      <c r="B15" s="8">
        <v>1.04</v>
      </c>
      <c r="C15" s="7">
        <v>1</v>
      </c>
      <c r="D15" s="5">
        <f t="shared" si="9"/>
        <v>1.04</v>
      </c>
      <c r="G15" s="3"/>
      <c r="H15" s="3"/>
      <c r="I15" s="4"/>
      <c r="J15" s="3"/>
      <c r="K15" s="4"/>
      <c r="M15" s="7" t="s">
        <v>250</v>
      </c>
      <c r="N15" s="8">
        <v>1.34</v>
      </c>
      <c r="O15" s="7">
        <v>2</v>
      </c>
      <c r="P15" s="32">
        <f>N15*O15</f>
        <v>2.68</v>
      </c>
      <c r="S15" s="21">
        <v>50</v>
      </c>
      <c r="T15" s="21">
        <v>2</v>
      </c>
      <c r="U15" s="29">
        <v>1.4</v>
      </c>
      <c r="V15" s="21">
        <f t="shared" ref="V15" si="10">S15/T15</f>
        <v>25</v>
      </c>
      <c r="W15" s="29">
        <f t="shared" ref="W15" si="11">U15/T15</f>
        <v>0.7</v>
      </c>
      <c r="X15" s="1"/>
      <c r="Y15" s="1"/>
    </row>
    <row r="16" spans="1:25" x14ac:dyDescent="0.35">
      <c r="A16" s="7" t="s">
        <v>251</v>
      </c>
      <c r="B16" s="8">
        <v>1.9</v>
      </c>
      <c r="C16" s="7">
        <v>1</v>
      </c>
      <c r="D16" s="5">
        <f t="shared" si="9"/>
        <v>1.9</v>
      </c>
      <c r="G16" s="3"/>
      <c r="H16" s="3"/>
      <c r="I16" s="4"/>
      <c r="J16" s="3"/>
      <c r="K16" s="4"/>
      <c r="M16" s="7" t="s">
        <v>252</v>
      </c>
      <c r="N16" s="8">
        <v>7.5</v>
      </c>
      <c r="O16" s="7">
        <v>20</v>
      </c>
      <c r="P16" s="32">
        <f t="shared" si="0"/>
        <v>150</v>
      </c>
      <c r="Q16" s="2">
        <f>32*20</f>
        <v>640</v>
      </c>
      <c r="S16" s="21">
        <v>50</v>
      </c>
      <c r="T16" s="21">
        <v>2</v>
      </c>
      <c r="U16" s="29">
        <v>1.4</v>
      </c>
      <c r="V16" s="21">
        <f t="shared" ref="V16" si="12">S16/T16</f>
        <v>25</v>
      </c>
      <c r="W16" s="29">
        <f t="shared" ref="W16" si="13">U16/T16</f>
        <v>0.7</v>
      </c>
      <c r="X16" s="1">
        <f>20*32</f>
        <v>640</v>
      </c>
      <c r="Y16" s="1"/>
    </row>
    <row r="17" spans="1:25" x14ac:dyDescent="0.35">
      <c r="A17" s="30" t="s">
        <v>229</v>
      </c>
      <c r="B17" s="8">
        <v>0.75</v>
      </c>
      <c r="C17" s="7">
        <v>16</v>
      </c>
      <c r="D17" s="5">
        <f t="shared" si="9"/>
        <v>12</v>
      </c>
      <c r="E17" s="2">
        <f>6*16</f>
        <v>96</v>
      </c>
      <c r="G17" s="3"/>
      <c r="H17" s="3"/>
      <c r="I17" s="4"/>
      <c r="J17" s="3"/>
      <c r="K17" s="4"/>
      <c r="M17" s="7" t="s">
        <v>237</v>
      </c>
      <c r="N17" s="8">
        <v>8.5</v>
      </c>
      <c r="O17" s="7">
        <v>1</v>
      </c>
      <c r="P17" s="32">
        <f t="shared" si="0"/>
        <v>8.5</v>
      </c>
      <c r="S17" s="21">
        <v>50</v>
      </c>
      <c r="T17" s="21">
        <v>2</v>
      </c>
      <c r="U17" s="29">
        <v>1.4</v>
      </c>
      <c r="V17" s="21">
        <f t="shared" si="5"/>
        <v>25</v>
      </c>
      <c r="W17" s="29">
        <f t="shared" si="6"/>
        <v>0.7</v>
      </c>
      <c r="X17" s="1"/>
      <c r="Y17" s="1"/>
    </row>
    <row r="18" spans="1:25" x14ac:dyDescent="0.35">
      <c r="A18" s="23" t="s">
        <v>231</v>
      </c>
      <c r="B18" s="39">
        <v>1.29</v>
      </c>
      <c r="C18" s="40">
        <v>16</v>
      </c>
      <c r="D18" s="32">
        <f t="shared" si="9"/>
        <v>20.64</v>
      </c>
      <c r="E18" s="2">
        <f>8*16</f>
        <v>128</v>
      </c>
      <c r="G18" s="3"/>
      <c r="H18" s="3"/>
      <c r="I18" s="4"/>
      <c r="J18" s="3"/>
      <c r="K18" s="4"/>
      <c r="S18" s="21">
        <v>25</v>
      </c>
      <c r="T18" s="21">
        <v>1</v>
      </c>
      <c r="U18" s="29">
        <v>1.5</v>
      </c>
      <c r="V18" s="21">
        <f t="shared" si="5"/>
        <v>25</v>
      </c>
      <c r="W18" s="29">
        <f t="shared" si="6"/>
        <v>1.5</v>
      </c>
      <c r="X18" s="1"/>
      <c r="Y18" s="1"/>
    </row>
    <row r="19" spans="1:25" x14ac:dyDescent="0.35">
      <c r="A19" s="23" t="s">
        <v>233</v>
      </c>
      <c r="B19" s="24">
        <v>1.0900000000000001</v>
      </c>
      <c r="C19" s="23">
        <v>16</v>
      </c>
      <c r="D19" s="25">
        <f t="shared" si="9"/>
        <v>17.440000000000001</v>
      </c>
      <c r="E19" s="2">
        <f>6*16</f>
        <v>96</v>
      </c>
      <c r="G19" s="3"/>
      <c r="H19" s="3"/>
      <c r="I19" s="4"/>
      <c r="J19" s="3"/>
      <c r="K19" s="4"/>
      <c r="S19" s="21">
        <v>1400</v>
      </c>
      <c r="T19" s="21">
        <v>30</v>
      </c>
      <c r="U19" s="29">
        <v>1.6</v>
      </c>
      <c r="V19" s="21">
        <f t="shared" si="5"/>
        <v>46.666666666666664</v>
      </c>
      <c r="W19" s="29">
        <f t="shared" si="6"/>
        <v>5.3333333333333337E-2</v>
      </c>
      <c r="X19" s="1">
        <f>30*16</f>
        <v>480</v>
      </c>
      <c r="Y19" s="1"/>
    </row>
    <row r="20" spans="1:25" x14ac:dyDescent="0.35">
      <c r="A20" s="23" t="s">
        <v>253</v>
      </c>
      <c r="B20" s="8">
        <v>1.7</v>
      </c>
      <c r="C20" s="7">
        <v>16</v>
      </c>
      <c r="D20" s="5">
        <f t="shared" si="9"/>
        <v>27.2</v>
      </c>
      <c r="E20" s="2">
        <f>5*16</f>
        <v>80</v>
      </c>
      <c r="G20" s="3"/>
      <c r="H20" s="3"/>
      <c r="I20" s="4"/>
      <c r="J20" s="3"/>
      <c r="K20" s="4"/>
      <c r="S20" s="21">
        <v>1400</v>
      </c>
      <c r="T20" s="21">
        <v>5</v>
      </c>
      <c r="U20" s="29">
        <v>1.7</v>
      </c>
      <c r="V20" s="21">
        <f t="shared" si="5"/>
        <v>280</v>
      </c>
      <c r="W20" s="29">
        <f t="shared" si="6"/>
        <v>0.33999999999999997</v>
      </c>
      <c r="X20" s="27">
        <f>16*5</f>
        <v>80</v>
      </c>
      <c r="Y20" s="28">
        <f>SUM(X20:X32)</f>
        <v>1076</v>
      </c>
    </row>
    <row r="21" spans="1:25" x14ac:dyDescent="0.35">
      <c r="A21" s="7" t="s">
        <v>233</v>
      </c>
      <c r="B21" s="8">
        <v>1.49</v>
      </c>
      <c r="C21" s="7">
        <v>16</v>
      </c>
      <c r="D21" s="5">
        <f t="shared" si="9"/>
        <v>23.84</v>
      </c>
      <c r="E21" s="2">
        <f>6*16</f>
        <v>96</v>
      </c>
      <c r="G21" s="3"/>
      <c r="H21" s="3"/>
      <c r="I21" s="4"/>
      <c r="J21" s="3"/>
      <c r="K21" s="4"/>
      <c r="S21" s="21">
        <v>-50</v>
      </c>
      <c r="T21" s="21">
        <v>1</v>
      </c>
      <c r="U21" s="29">
        <v>1.8</v>
      </c>
      <c r="V21" s="21">
        <f t="shared" si="5"/>
        <v>-50</v>
      </c>
      <c r="W21" s="29">
        <f t="shared" si="6"/>
        <v>1.8</v>
      </c>
      <c r="X21" s="27">
        <f>16*6</f>
        <v>96</v>
      </c>
      <c r="Y21" s="28"/>
    </row>
    <row r="22" spans="1:25" x14ac:dyDescent="0.35">
      <c r="A22" s="7" t="s">
        <v>254</v>
      </c>
      <c r="B22" s="8">
        <v>1.7</v>
      </c>
      <c r="C22" s="7">
        <v>16</v>
      </c>
      <c r="D22" s="5">
        <f t="shared" si="9"/>
        <v>27.2</v>
      </c>
      <c r="E22" s="2">
        <f>5*16</f>
        <v>80</v>
      </c>
      <c r="G22" s="3"/>
      <c r="H22" s="3"/>
      <c r="I22" s="4"/>
      <c r="J22" s="3"/>
      <c r="K22" s="4"/>
      <c r="S22" s="21">
        <v>-75</v>
      </c>
      <c r="T22" s="21">
        <v>1</v>
      </c>
      <c r="U22" s="29">
        <v>1.9</v>
      </c>
      <c r="V22" s="21">
        <f t="shared" si="5"/>
        <v>-75</v>
      </c>
      <c r="W22" s="29">
        <f t="shared" si="6"/>
        <v>1.9</v>
      </c>
      <c r="X22" s="27">
        <f>40*5</f>
        <v>200</v>
      </c>
      <c r="Y22" s="28"/>
    </row>
    <row r="23" spans="1:25" x14ac:dyDescent="0.35">
      <c r="A23" s="7" t="s">
        <v>255</v>
      </c>
      <c r="B23" s="8">
        <v>3.25</v>
      </c>
      <c r="C23" s="7">
        <v>4</v>
      </c>
      <c r="D23" s="5">
        <v>9.75</v>
      </c>
      <c r="G23" s="3"/>
      <c r="H23" s="3"/>
      <c r="I23" s="4"/>
      <c r="J23" s="3"/>
      <c r="K23" s="4"/>
      <c r="S23" s="21">
        <v>-100</v>
      </c>
      <c r="T23" s="21">
        <v>1</v>
      </c>
      <c r="U23" s="29">
        <v>2</v>
      </c>
      <c r="V23" s="21">
        <f>S23/T23</f>
        <v>-100</v>
      </c>
      <c r="W23" s="29">
        <f>U23/T23</f>
        <v>2</v>
      </c>
      <c r="X23" s="27">
        <f>35*5</f>
        <v>175</v>
      </c>
      <c r="Y23" s="28"/>
    </row>
    <row r="24" spans="1:25" x14ac:dyDescent="0.35">
      <c r="A24" s="7" t="s">
        <v>256</v>
      </c>
      <c r="B24" s="8">
        <v>3.25</v>
      </c>
      <c r="C24" s="7">
        <v>4</v>
      </c>
      <c r="D24" s="5">
        <v>9.75</v>
      </c>
      <c r="G24" s="3"/>
      <c r="H24" s="3"/>
      <c r="I24" s="4"/>
      <c r="J24" s="3"/>
      <c r="K24" s="4"/>
      <c r="S24" s="21">
        <v>-100</v>
      </c>
      <c r="T24" s="21">
        <v>1</v>
      </c>
      <c r="U24" s="29">
        <v>2</v>
      </c>
      <c r="V24" s="21">
        <f t="shared" ref="V24" si="14">S24/T24</f>
        <v>-100</v>
      </c>
      <c r="W24" s="29">
        <f t="shared" ref="W24" si="15">U24/T24</f>
        <v>2</v>
      </c>
      <c r="X24" s="27">
        <f>35*5</f>
        <v>175</v>
      </c>
      <c r="Y24" s="28"/>
    </row>
    <row r="25" spans="1:25" x14ac:dyDescent="0.35">
      <c r="A25" s="7" t="s">
        <v>257</v>
      </c>
      <c r="B25" s="8">
        <v>4.95</v>
      </c>
      <c r="C25" s="7">
        <v>4</v>
      </c>
      <c r="D25" s="5">
        <f t="shared" ref="D25:D32" si="16">B25*C25</f>
        <v>19.8</v>
      </c>
      <c r="G25" s="3"/>
      <c r="H25" s="3"/>
      <c r="I25" s="4"/>
      <c r="J25" s="3"/>
      <c r="K25" s="4"/>
      <c r="S25" s="21">
        <v>-100</v>
      </c>
      <c r="T25" s="21">
        <v>1</v>
      </c>
      <c r="U25" s="29">
        <v>2</v>
      </c>
      <c r="V25" s="21">
        <f t="shared" ref="V25:V31" si="17">S25/T25</f>
        <v>-100</v>
      </c>
      <c r="W25" s="29">
        <f t="shared" ref="W25:W31" si="18">U25/T25</f>
        <v>2</v>
      </c>
      <c r="X25" s="27">
        <f>35*5</f>
        <v>175</v>
      </c>
      <c r="Y25" s="28"/>
    </row>
    <row r="26" spans="1:25" x14ac:dyDescent="0.35">
      <c r="A26" s="7" t="s">
        <v>258</v>
      </c>
      <c r="B26" s="8">
        <v>13</v>
      </c>
      <c r="C26" s="7">
        <v>1</v>
      </c>
      <c r="D26" s="5">
        <f t="shared" si="16"/>
        <v>13</v>
      </c>
      <c r="G26" s="3"/>
      <c r="H26" s="3"/>
      <c r="I26" s="4"/>
      <c r="J26" s="3"/>
      <c r="K26" s="4"/>
      <c r="S26" s="21">
        <v>-100</v>
      </c>
      <c r="T26" s="21">
        <v>1</v>
      </c>
      <c r="U26" s="29">
        <v>2</v>
      </c>
      <c r="V26" s="21">
        <f t="shared" si="17"/>
        <v>-100</v>
      </c>
      <c r="W26" s="29">
        <f t="shared" si="18"/>
        <v>2</v>
      </c>
      <c r="X26" s="27">
        <f>35*5</f>
        <v>175</v>
      </c>
      <c r="Y26" s="28"/>
    </row>
    <row r="27" spans="1:25" x14ac:dyDescent="0.35">
      <c r="A27" s="7" t="s">
        <v>259</v>
      </c>
      <c r="B27" s="8">
        <v>12</v>
      </c>
      <c r="C27" s="7">
        <v>1</v>
      </c>
      <c r="D27" s="5">
        <f t="shared" si="16"/>
        <v>12</v>
      </c>
      <c r="G27" s="3"/>
      <c r="H27" s="3"/>
      <c r="I27" s="4"/>
      <c r="J27" s="3"/>
      <c r="K27" s="4"/>
      <c r="S27" s="21">
        <v>-100</v>
      </c>
      <c r="T27" s="21">
        <v>1</v>
      </c>
      <c r="U27" s="29">
        <v>2</v>
      </c>
      <c r="V27" s="21">
        <f t="shared" si="17"/>
        <v>-100</v>
      </c>
      <c r="W27" s="29">
        <f t="shared" si="18"/>
        <v>2</v>
      </c>
      <c r="X27" s="27"/>
      <c r="Y27" s="28"/>
    </row>
    <row r="28" spans="1:25" x14ac:dyDescent="0.35">
      <c r="A28" s="7" t="s">
        <v>260</v>
      </c>
      <c r="B28" s="8">
        <v>9</v>
      </c>
      <c r="C28" s="7">
        <v>1</v>
      </c>
      <c r="D28" s="5">
        <f t="shared" si="16"/>
        <v>9</v>
      </c>
      <c r="G28" s="3"/>
      <c r="H28" s="3"/>
      <c r="I28" s="4"/>
      <c r="J28" s="3"/>
      <c r="K28" s="4"/>
      <c r="S28" s="21">
        <v>-125</v>
      </c>
      <c r="T28" s="21">
        <v>1</v>
      </c>
      <c r="U28" s="29">
        <v>2.1</v>
      </c>
      <c r="V28" s="21">
        <f t="shared" si="17"/>
        <v>-125</v>
      </c>
      <c r="W28" s="29">
        <f t="shared" si="18"/>
        <v>2.1</v>
      </c>
      <c r="X28" s="27"/>
      <c r="Y28" s="28"/>
    </row>
    <row r="29" spans="1:25" x14ac:dyDescent="0.35">
      <c r="A29" s="7" t="s">
        <v>261</v>
      </c>
      <c r="B29" s="8">
        <v>6</v>
      </c>
      <c r="C29" s="7">
        <v>10</v>
      </c>
      <c r="D29" s="5">
        <f t="shared" si="16"/>
        <v>60</v>
      </c>
      <c r="G29" s="3"/>
      <c r="H29" s="3"/>
      <c r="I29" s="4"/>
      <c r="J29" s="3"/>
      <c r="K29" s="4"/>
      <c r="S29" s="21">
        <v>-125</v>
      </c>
      <c r="T29" s="21">
        <v>1</v>
      </c>
      <c r="U29" s="29">
        <v>2.1</v>
      </c>
      <c r="V29" s="21">
        <f t="shared" si="17"/>
        <v>-125</v>
      </c>
      <c r="W29" s="29">
        <f t="shared" si="18"/>
        <v>2.1</v>
      </c>
      <c r="X29" s="27"/>
      <c r="Y29" s="28"/>
    </row>
    <row r="30" spans="1:25" x14ac:dyDescent="0.35">
      <c r="A30" s="7" t="s">
        <v>262</v>
      </c>
      <c r="B30" s="8">
        <v>8</v>
      </c>
      <c r="C30" s="7">
        <v>1</v>
      </c>
      <c r="D30" s="5">
        <f t="shared" si="16"/>
        <v>8</v>
      </c>
      <c r="G30" s="3"/>
      <c r="H30" s="3"/>
      <c r="I30" s="4"/>
      <c r="J30" s="3"/>
      <c r="K30" s="4"/>
      <c r="S30" s="21">
        <v>-125</v>
      </c>
      <c r="T30" s="21">
        <v>1</v>
      </c>
      <c r="U30" s="29">
        <v>2.1</v>
      </c>
      <c r="V30" s="21">
        <f t="shared" si="17"/>
        <v>-125</v>
      </c>
      <c r="W30" s="29">
        <f t="shared" si="18"/>
        <v>2.1</v>
      </c>
      <c r="X30" s="27"/>
      <c r="Y30" s="28"/>
    </row>
    <row r="31" spans="1:25" x14ac:dyDescent="0.35">
      <c r="A31" s="7" t="s">
        <v>237</v>
      </c>
      <c r="B31" s="8">
        <v>6</v>
      </c>
      <c r="C31" s="7">
        <v>1</v>
      </c>
      <c r="D31" s="5">
        <f t="shared" si="16"/>
        <v>6</v>
      </c>
      <c r="G31" s="3"/>
      <c r="H31" s="3"/>
      <c r="I31" s="4"/>
      <c r="J31" s="3"/>
      <c r="K31" s="4"/>
      <c r="S31" s="21">
        <v>-125</v>
      </c>
      <c r="T31" s="21">
        <v>1</v>
      </c>
      <c r="U31" s="29">
        <v>2.1</v>
      </c>
      <c r="V31" s="21">
        <f t="shared" si="17"/>
        <v>-125</v>
      </c>
      <c r="W31" s="29">
        <f t="shared" si="18"/>
        <v>2.1</v>
      </c>
      <c r="X31" s="27"/>
      <c r="Y31" s="28"/>
    </row>
    <row r="32" spans="1:25" x14ac:dyDescent="0.35">
      <c r="A32" s="7"/>
      <c r="B32" s="8"/>
      <c r="C32" s="7"/>
      <c r="D32" s="5">
        <f t="shared" si="16"/>
        <v>0</v>
      </c>
      <c r="G32" s="3"/>
      <c r="H32" s="3"/>
      <c r="I32" s="4"/>
      <c r="J32" s="3"/>
      <c r="K32" s="4"/>
      <c r="S32" s="21">
        <v>-125</v>
      </c>
      <c r="T32" s="21">
        <v>1</v>
      </c>
      <c r="U32" s="29">
        <v>2.1</v>
      </c>
      <c r="V32" s="21">
        <f t="shared" si="5"/>
        <v>-125</v>
      </c>
      <c r="W32" s="29">
        <f t="shared" si="6"/>
        <v>2.1</v>
      </c>
      <c r="X32" s="27"/>
      <c r="Y32" s="28"/>
    </row>
  </sheetData>
  <mergeCells count="2">
    <mergeCell ref="B1:D1"/>
    <mergeCell ref="Y5:Y13"/>
  </mergeCells>
  <printOptions gridLines="1"/>
  <pageMargins left="0.7" right="0.7" top="0.75" bottom="0.75" header="0.3" footer="0.3"/>
  <pageSetup paperSize="9" fitToHeight="0"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222AC9D53B8AD43B89ED759A1034DD1" ma:contentTypeVersion="21" ma:contentTypeDescription="Create a new document." ma:contentTypeScope="" ma:versionID="01c2415b833976e0f66d42d37c69f21d">
  <xsd:schema xmlns:xsd="http://www.w3.org/2001/XMLSchema" xmlns:xs="http://www.w3.org/2001/XMLSchema" xmlns:p="http://schemas.microsoft.com/office/2006/metadata/properties" xmlns:ns1="http://schemas.microsoft.com/sharepoint/v3" xmlns:ns2="c873e0b3-8625-4fcf-b5b2-9917172f4393" xmlns:ns3="ddf4320c-312d-47f7-a512-1c28e5131616" targetNamespace="http://schemas.microsoft.com/office/2006/metadata/properties" ma:root="true" ma:fieldsID="227a0e61e0d55c43f125d600cc805a92" ns1:_="" ns2:_="" ns3:_="">
    <xsd:import namespace="http://schemas.microsoft.com/sharepoint/v3"/>
    <xsd:import namespace="c873e0b3-8625-4fcf-b5b2-9917172f4393"/>
    <xsd:import namespace="ddf4320c-312d-47f7-a512-1c28e513161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73e0b3-8625-4fcf-b5b2-9917172f43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4661dae-d6df-48fc-a54e-a577d2899e9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df4320c-312d-47f7-a512-1c28e513161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c3e671-fd70-4e58-ad7f-89a1babc4b33}" ma:internalName="TaxCatchAll" ma:showField="CatchAllData" ma:web="ddf4320c-312d-47f7-a512-1c28e51316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ddf4320c-312d-47f7-a512-1c28e5131616">
      <UserInfo>
        <DisplayName>Jones, Veronica</DisplayName>
        <AccountId>22</AccountId>
        <AccountType/>
      </UserInfo>
      <UserInfo>
        <DisplayName>Lusby, Anna M</DisplayName>
        <AccountId>221</AccountId>
        <AccountType/>
      </UserInfo>
      <UserInfo>
        <DisplayName>Jensen, Sally</DisplayName>
        <AccountId>1265</AccountId>
        <AccountType/>
      </UserInfo>
      <UserInfo>
        <DisplayName>Kisacik, Sevinc</DisplayName>
        <AccountId>2794</AccountId>
        <AccountType/>
      </UserInfo>
      <UserInfo>
        <DisplayName>Dexter-Mills, Alexander G</DisplayName>
        <AccountId>3462</AccountId>
        <AccountType/>
      </UserInfo>
    </SharedWithUsers>
    <lcf76f155ced4ddcb4097134ff3c332f xmlns="c873e0b3-8625-4fcf-b5b2-9917172f4393">
      <Terms xmlns="http://schemas.microsoft.com/office/infopath/2007/PartnerControls"/>
    </lcf76f155ced4ddcb4097134ff3c332f>
    <TaxCatchAll xmlns="ddf4320c-312d-47f7-a512-1c28e5131616"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A2C93828-6BD7-4672-AAE1-1A299FC07E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873e0b3-8625-4fcf-b5b2-9917172f4393"/>
    <ds:schemaRef ds:uri="ddf4320c-312d-47f7-a512-1c28e51316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502DE31-E7AE-4DAC-AA79-2FD1D9B498D1}">
  <ds:schemaRefs>
    <ds:schemaRef ds:uri="http://schemas.microsoft.com/sharepoint/v3/contenttype/forms"/>
  </ds:schemaRefs>
</ds:datastoreItem>
</file>

<file path=customXml/itemProps3.xml><?xml version="1.0" encoding="utf-8"?>
<ds:datastoreItem xmlns:ds="http://schemas.openxmlformats.org/officeDocument/2006/customXml" ds:itemID="{6F423939-05F2-4897-A397-06CE11D72005}">
  <ds:schemaRefs>
    <ds:schemaRef ds:uri="http://schemas.microsoft.com/office/2006/metadata/properties"/>
    <ds:schemaRef ds:uri="http://schemas.microsoft.com/office/infopath/2007/PartnerControls"/>
    <ds:schemaRef ds:uri="ddf4320c-312d-47f7-a512-1c28e5131616"/>
    <ds:schemaRef ds:uri="c873e0b3-8625-4fcf-b5b2-9917172f4393"/>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Campus Services - INTERNAL</vt:lpstr>
      <vt:lpstr>Drop down lists DO NOT EDIT</vt:lpstr>
      <vt:lpstr>Maeve's food order for snacks</vt:lpstr>
    </vt:vector>
  </TitlesOfParts>
  <Manager/>
  <Company>Imperial College London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Richardson, Philippa G</dc:creator>
  <cp:keywords/>
  <dc:description/>
  <cp:lastModifiedBy>Romero, James D</cp:lastModifiedBy>
  <cp:revision/>
  <dcterms:created xsi:type="dcterms:W3CDTF">2018-02-28T16:02:13Z</dcterms:created>
  <dcterms:modified xsi:type="dcterms:W3CDTF">2025-03-10T15:12:05Z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0x010100B222AC9D53B8AD43B89ED759A1034DD1</vt:lpwstr>
  </property>
  <property fmtid="{D5CDD505-2E9C-101B-9397-08002B2CF9AE}" pid="3" name="MediaServiceImageTags">
    <vt:lpwstr/>
  </property>
</Properties>
</file>