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lin-user\Desktop\"/>
    </mc:Choice>
  </mc:AlternateContent>
  <xr:revisionPtr revIDLastSave="0" documentId="8_{C3042A74-C173-40B9-8619-C1E6DB3550F6}" xr6:coauthVersionLast="36" xr6:coauthVersionMax="36" xr10:uidLastSave="{00000000-0000-0000-0000-000000000000}"/>
  <bookViews>
    <workbookView xWindow="0" yWindow="0" windowWidth="26940" windowHeight="10515" firstSheet="1" xr2:uid="{00000000-000D-0000-FFFF-FFFF00000000}"/>
  </bookViews>
  <sheets>
    <sheet name="By JeS" sheetId="1" r:id="rId1"/>
    <sheet name="WP1" sheetId="2" r:id="rId2"/>
    <sheet name="WP2" sheetId="3" r:id="rId3"/>
    <sheet name="WP3" sheetId="4" r:id="rId4"/>
    <sheet name="WP4" sheetId="5" r:id="rId5"/>
    <sheet name="WP5" sheetId="6" r:id="rId6"/>
    <sheet name="WP6" sheetId="7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7" i="1" l="1"/>
  <c r="E53" i="1"/>
  <c r="E50" i="1"/>
  <c r="E45" i="1"/>
  <c r="E41" i="1"/>
  <c r="E36" i="1"/>
  <c r="E33" i="1"/>
  <c r="E30" i="1"/>
  <c r="E27" i="1"/>
  <c r="L24" i="1" l="1"/>
  <c r="J24" i="1"/>
  <c r="I24" i="1"/>
  <c r="E24" i="1" s="1"/>
  <c r="L13" i="1"/>
  <c r="J13" i="1"/>
  <c r="I13" i="1"/>
  <c r="E13" i="1" s="1"/>
  <c r="L7" i="1"/>
  <c r="J7" i="1"/>
  <c r="I7" i="1"/>
  <c r="E7" i="1" s="1"/>
  <c r="N48" i="1"/>
  <c r="N39" i="1"/>
  <c r="N38" i="1"/>
  <c r="N22" i="1"/>
  <c r="N11" i="1"/>
  <c r="N4" i="1"/>
  <c r="E8" i="2"/>
  <c r="E9" i="2"/>
  <c r="E10" i="2"/>
  <c r="E11" i="2"/>
  <c r="E7" i="2"/>
  <c r="E12" i="2" s="1"/>
  <c r="G8" i="3"/>
  <c r="G9" i="3"/>
  <c r="G10" i="3"/>
  <c r="G7" i="3"/>
  <c r="E7" i="4"/>
  <c r="E8" i="4"/>
  <c r="E9" i="4"/>
  <c r="E10" i="4"/>
  <c r="E6" i="4"/>
  <c r="E11" i="4" s="1"/>
  <c r="F11" i="5"/>
  <c r="F8" i="5"/>
  <c r="F9" i="5"/>
  <c r="F10" i="5"/>
  <c r="F7" i="5"/>
  <c r="F12" i="5" s="1"/>
  <c r="F8" i="6"/>
  <c r="F9" i="6"/>
  <c r="F10" i="6"/>
  <c r="F11" i="6"/>
  <c r="F7" i="6"/>
  <c r="F12" i="6" s="1"/>
  <c r="E8" i="7"/>
  <c r="E9" i="7"/>
  <c r="E7" i="7"/>
  <c r="E10" i="7" s="1"/>
  <c r="G11" i="3" l="1"/>
</calcChain>
</file>

<file path=xl/sharedStrings.xml><?xml version="1.0" encoding="utf-8"?>
<sst xmlns="http://schemas.openxmlformats.org/spreadsheetml/2006/main" count="192" uniqueCount="121">
  <si>
    <t>Color code</t>
  </si>
  <si>
    <t>WP1</t>
  </si>
  <si>
    <t>WP2</t>
  </si>
  <si>
    <t>WP3</t>
  </si>
  <si>
    <t>WP4</t>
  </si>
  <si>
    <t>WP5</t>
  </si>
  <si>
    <t>WP6</t>
  </si>
  <si>
    <t>Staff</t>
  </si>
  <si>
    <t>Travel</t>
  </si>
  <si>
    <t>Consumables</t>
  </si>
  <si>
    <t>Additional</t>
  </si>
  <si>
    <t>BHM Physics  </t>
  </si>
  <si>
    <t>Tony Price</t>
  </si>
  <si>
    <t>BHM-Phys-NoOH</t>
  </si>
  <si>
    <t>Use Consult</t>
  </si>
  <si>
    <t>WP5 total</t>
  </si>
  <si>
    <t>Cyclotron Access</t>
  </si>
  <si>
    <t>Cyclotron End Stat</t>
  </si>
  <si>
    <t>BHM non-staff Total</t>
  </si>
  <si>
    <t xml:space="preserve">IC NHS HC Trust                                                </t>
  </si>
  <si>
    <t>Ruth McLauchlan</t>
  </si>
  <si>
    <t xml:space="preserve">ICR, Radiotherapy and Imaging                   </t>
  </si>
  <si>
    <t>Jeff Bamber</t>
  </si>
  <si>
    <t>ICR Staff1</t>
  </si>
  <si>
    <t>PPI</t>
  </si>
  <si>
    <t>WP4 Total</t>
  </si>
  <si>
    <t>ICR Staff2</t>
  </si>
  <si>
    <t>ICR non-staff Total</t>
  </si>
  <si>
    <t>Imperial Physics </t>
  </si>
  <si>
    <t>Ken Long</t>
  </si>
  <si>
    <t xml:space="preserve">IC-Phys-Support-1 </t>
  </si>
  <si>
    <t>Patient Rep</t>
  </si>
  <si>
    <t>Review Committee</t>
  </si>
  <si>
    <t>Collaboration meetings</t>
  </si>
  <si>
    <t>IC-Phys-PDRA-1</t>
  </si>
  <si>
    <t>IMP Laser access</t>
  </si>
  <si>
    <t>IC-Phys-Stf-1</t>
  </si>
  <si>
    <t>Beamtime Travel</t>
  </si>
  <si>
    <t>Imp-PDRA-1</t>
  </si>
  <si>
    <t>software</t>
  </si>
  <si>
    <t>WP6 Total</t>
  </si>
  <si>
    <t>IC-NHS-HC-Trst</t>
  </si>
  <si>
    <t>Imp non-staff total</t>
  </si>
  <si>
    <t xml:space="preserve">Liverpool Physics                                              </t>
  </si>
  <si>
    <t>Carsen Welsch</t>
  </si>
  <si>
    <t>Liv-Phys-PDRA</t>
  </si>
  <si>
    <t>Liv non-staff total</t>
  </si>
  <si>
    <t>Manchester Physics                                   </t>
  </si>
  <si>
    <t>Will Bertsche</t>
  </si>
  <si>
    <t>Man-Phys-Stf-1</t>
  </si>
  <si>
    <t>Man non-staff total</t>
  </si>
  <si>
    <t xml:space="preserve">Queen's Physics                                                                                                                                     </t>
  </si>
  <si>
    <t>Charlotte Palmer   </t>
  </si>
  <si>
    <t>Qns-Phys-Stf-1</t>
  </si>
  <si>
    <t>Queens non-staff total</t>
  </si>
  <si>
    <t xml:space="preserve">RHUL Physics                                                                                         </t>
  </si>
  <si>
    <t>William Shields   </t>
  </si>
  <si>
    <t>RHUL PDRA1</t>
  </si>
  <si>
    <t>RHUL non-staff total</t>
  </si>
  <si>
    <t>Strathclyde Physics                                 </t>
  </si>
  <si>
    <t>Colin Whyte</t>
  </si>
  <si>
    <t>Strathclyde-Phys-Stf-1</t>
  </si>
  <si>
    <t>WP1 Total</t>
  </si>
  <si>
    <t>Strathclyde-Phys-PDRA-1</t>
  </si>
  <si>
    <t>Scapa</t>
  </si>
  <si>
    <t>WP2 Total</t>
  </si>
  <si>
    <t>Strath non-staff total</t>
  </si>
  <si>
    <t>STFC-PPD</t>
  </si>
  <si>
    <t>How???</t>
  </si>
  <si>
    <t xml:space="preserve">STFC-PPD </t>
  </si>
  <si>
    <t>Beam Time</t>
  </si>
  <si>
    <t>Hardware</t>
  </si>
  <si>
    <t>STFc non-staff total</t>
  </si>
  <si>
    <t>Swansea Physics                                          </t>
  </si>
  <si>
    <t>Chris Baker</t>
  </si>
  <si>
    <t>Swns-Phys-PDRA-1</t>
  </si>
  <si>
    <t>Swns-Phys-Stf-1</t>
  </si>
  <si>
    <t>WP3 Total</t>
  </si>
  <si>
    <t>Ext collab. Travel</t>
  </si>
  <si>
    <t>Swansea non-staff total</t>
  </si>
  <si>
    <t>UCL, Biomedical Engineering                    </t>
  </si>
  <si>
    <t>Ben Cox</t>
  </si>
  <si>
    <t>UCL Staff 1</t>
  </si>
  <si>
    <t>UCL non-staff total</t>
  </si>
  <si>
    <t>Lancaster Physics                                         </t>
  </si>
  <si>
    <t>Elisabetta Boella</t>
  </si>
  <si>
    <t>Lanc-Phys-Stf-1</t>
  </si>
  <si>
    <t>Lanc-Phys-PDRA-1</t>
  </si>
  <si>
    <t>Lanc non-staff total</t>
  </si>
  <si>
    <t>Strathclyde</t>
  </si>
  <si>
    <t>Imperial</t>
  </si>
  <si>
    <t>IC-Phys-Support-1</t>
  </si>
  <si>
    <t>Patient</t>
  </si>
  <si>
    <t>Total</t>
  </si>
  <si>
    <t>Lancaster</t>
  </si>
  <si>
    <t>Queens</t>
  </si>
  <si>
    <t>Laser Access</t>
  </si>
  <si>
    <t>Laser travel</t>
  </si>
  <si>
    <t>Swansea</t>
  </si>
  <si>
    <t>Manchester</t>
  </si>
  <si>
    <t>travel</t>
  </si>
  <si>
    <t>Collab Travel</t>
  </si>
  <si>
    <t>equip</t>
  </si>
  <si>
    <t>Consum</t>
  </si>
  <si>
    <t>ICR</t>
  </si>
  <si>
    <t>UCL</t>
  </si>
  <si>
    <t>STFC PPD</t>
  </si>
  <si>
    <t>staff</t>
  </si>
  <si>
    <t>ICR Staff 1</t>
  </si>
  <si>
    <t>STFC-PPD Staff 1</t>
  </si>
  <si>
    <t>ICR Staff 2</t>
  </si>
  <si>
    <t>Beamtime</t>
  </si>
  <si>
    <t>Birmingham</t>
  </si>
  <si>
    <t>IC NHC</t>
  </si>
  <si>
    <t>Liverpool</t>
  </si>
  <si>
    <t>User Consul</t>
  </si>
  <si>
    <t>Cyclotron End</t>
  </si>
  <si>
    <t>Cycotron Access</t>
  </si>
  <si>
    <t>Royal Holloway</t>
  </si>
  <si>
    <t>Imp PDRA1</t>
  </si>
  <si>
    <t>Software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</si>
</sst>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[Red]\-#,##0\ 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left" vertical="center" indent="1"/>
    </xf>
    <xf numFmtId="0" fontId="0" fillId="2" borderId="0" xfId="0" applyFill="1" applyAlignment="1">
      <alignment horizontal="left" vertical="center" indent="1"/>
    </xf>
    <xf numFmtId="0" fontId="0" fillId="2" borderId="0" xfId="0" applyFill="1"/>
    <xf numFmtId="0" fontId="0" fillId="3" borderId="0" xfId="0" applyFill="1" applyAlignment="1">
      <alignment horizontal="left" vertical="center" inden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9" borderId="0" xfId="0" applyFill="1" applyAlignment="1">
      <alignment horizontal="left" vertical="center" indent="1"/>
    </xf>
    <xf numFmtId="0" fontId="0" fillId="8" borderId="0" xfId="0" applyFill="1" applyAlignment="1">
      <alignment horizontal="left" vertical="center" indent="1"/>
    </xf>
    <xf numFmtId="0" fontId="0" fillId="5" borderId="0" xfId="0" applyFill="1" applyAlignment="1">
      <alignment horizontal="left" vertical="center" indent="1"/>
    </xf>
    <xf numFmtId="0" fontId="0" fillId="6" borderId="0" xfId="0" applyFill="1" applyAlignment="1">
      <alignment horizontal="left" vertical="center" indent="1"/>
    </xf>
    <xf numFmtId="164" fontId="0" fillId="6" borderId="0" xfId="0" applyNumberFormat="1" applyFill="1"/>
    <xf numFmtId="0" fontId="0" fillId="10" borderId="0" xfId="0" applyFill="1" applyAlignment="1">
      <alignment horizontal="left" vertical="center" indent="1"/>
    </xf>
    <xf numFmtId="0" fontId="0" fillId="7" borderId="0" xfId="0" applyFill="1" applyAlignment="1">
      <alignment horizontal="left" vertical="center" indent="1"/>
    </xf>
    <xf numFmtId="0" fontId="3" fillId="6" borderId="1" xfId="0" applyFont="1" applyFill="1" applyBorder="1" applyAlignment="1">
      <alignment horizontal="left"/>
    </xf>
    <xf numFmtId="3" fontId="0" fillId="6" borderId="0" xfId="0" applyNumberFormat="1" applyFill="1"/>
    <xf numFmtId="0" fontId="0" fillId="7" borderId="3" xfId="0" applyFill="1" applyBorder="1" applyAlignment="1">
      <alignment horizontal="right"/>
    </xf>
    <xf numFmtId="0" fontId="1" fillId="7" borderId="4" xfId="0" applyFont="1" applyFill="1" applyBorder="1"/>
    <xf numFmtId="0" fontId="0" fillId="11" borderId="3" xfId="0" applyFill="1" applyBorder="1"/>
    <xf numFmtId="0" fontId="0" fillId="11" borderId="4" xfId="0" applyFill="1" applyBorder="1"/>
    <xf numFmtId="0" fontId="0" fillId="11" borderId="0" xfId="0" applyFill="1" applyAlignment="1">
      <alignment horizontal="left" vertical="center" indent="1"/>
    </xf>
    <xf numFmtId="0" fontId="0" fillId="11" borderId="0" xfId="0" applyFill="1"/>
    <xf numFmtId="0" fontId="0" fillId="12" borderId="0" xfId="0" applyFill="1" applyAlignment="1">
      <alignment horizontal="left" vertical="center" indent="1"/>
    </xf>
    <xf numFmtId="0" fontId="0" fillId="12" borderId="0" xfId="0" applyFill="1"/>
    <xf numFmtId="0" fontId="1" fillId="6" borderId="3" xfId="0" applyFont="1" applyFill="1" applyBorder="1" applyAlignment="1">
      <alignment horizontal="right"/>
    </xf>
    <xf numFmtId="164" fontId="1" fillId="6" borderId="4" xfId="0" applyNumberFormat="1" applyFont="1" applyFill="1" applyBorder="1"/>
    <xf numFmtId="0" fontId="1" fillId="5" borderId="3" xfId="0" applyFont="1" applyFill="1" applyBorder="1" applyAlignment="1">
      <alignment horizontal="right"/>
    </xf>
    <xf numFmtId="0" fontId="1" fillId="5" borderId="4" xfId="0" applyFont="1" applyFill="1" applyBorder="1"/>
    <xf numFmtId="0" fontId="1" fillId="10" borderId="3" xfId="0" applyFont="1" applyFill="1" applyBorder="1" applyAlignment="1">
      <alignment horizontal="right"/>
    </xf>
    <xf numFmtId="0" fontId="1" fillId="10" borderId="4" xfId="0" applyFont="1" applyFill="1" applyBorder="1"/>
    <xf numFmtId="0" fontId="1" fillId="8" borderId="3" xfId="0" applyFont="1" applyFill="1" applyBorder="1" applyAlignment="1">
      <alignment horizontal="right"/>
    </xf>
    <xf numFmtId="0" fontId="1" fillId="8" borderId="4" xfId="0" applyFont="1" applyFill="1" applyBorder="1"/>
    <xf numFmtId="0" fontId="1" fillId="9" borderId="3" xfId="0" applyFont="1" applyFill="1" applyBorder="1" applyAlignment="1">
      <alignment horizontal="right"/>
    </xf>
    <xf numFmtId="0" fontId="1" fillId="9" borderId="4" xfId="0" applyFont="1" applyFill="1" applyBorder="1"/>
    <xf numFmtId="0" fontId="0" fillId="12" borderId="3" xfId="0" applyFill="1" applyBorder="1"/>
    <xf numFmtId="0" fontId="0" fillId="12" borderId="4" xfId="0" applyFill="1" applyBorder="1"/>
    <xf numFmtId="0" fontId="0" fillId="3" borderId="3" xfId="0" applyFill="1" applyBorder="1"/>
    <xf numFmtId="3" fontId="0" fillId="3" borderId="4" xfId="0" applyNumberFormat="1" applyFill="1" applyBorder="1"/>
    <xf numFmtId="0" fontId="0" fillId="0" borderId="2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N57"/>
  <sheetViews>
    <sheetView tabSelected="1" topLeftCell="D19" workbookViewId="0">
      <selection activeCell="K26" sqref="K26"/>
    </sheetView>
  </sheetViews>
  <sheetFormatPr defaultRowHeight="15" x14ac:dyDescent="0.25"/>
  <cols>
    <col min="3" max="3" width="55" customWidth="1"/>
    <col min="4" max="4" width="27.28515625" customWidth="1"/>
    <col min="5" max="6" width="27.85546875" customWidth="1"/>
    <col min="8" max="8" width="11.5703125" customWidth="1"/>
    <col min="10" max="10" width="18.140625" customWidth="1"/>
    <col min="11" max="11" width="30.85546875" customWidth="1"/>
    <col min="13" max="13" width="17.5703125" customWidth="1"/>
  </cols>
  <sheetData>
    <row r="2" spans="3:14" x14ac:dyDescent="0.25">
      <c r="C2" t="s">
        <v>0</v>
      </c>
      <c r="D2" s="15" t="s">
        <v>1</v>
      </c>
      <c r="E2" s="16" t="s">
        <v>2</v>
      </c>
      <c r="F2" s="17" t="s">
        <v>3</v>
      </c>
      <c r="G2" s="18" t="s">
        <v>4</v>
      </c>
      <c r="H2" s="19" t="s">
        <v>5</v>
      </c>
      <c r="I2" s="20" t="s">
        <v>6</v>
      </c>
    </row>
    <row r="3" spans="3:14" ht="15.75" thickBot="1" x14ac:dyDescent="0.3">
      <c r="F3" t="s">
        <v>7</v>
      </c>
      <c r="I3" t="s">
        <v>8</v>
      </c>
      <c r="J3" t="s">
        <v>9</v>
      </c>
      <c r="K3" t="s">
        <v>10</v>
      </c>
    </row>
    <row r="4" spans="3:14" s="19" customFormat="1" ht="15.75" thickBot="1" x14ac:dyDescent="0.3">
      <c r="C4" s="21" t="s">
        <v>11</v>
      </c>
      <c r="D4" s="19" t="s">
        <v>12</v>
      </c>
      <c r="E4" s="19" t="s">
        <v>5</v>
      </c>
      <c r="F4" s="19" t="s">
        <v>13</v>
      </c>
      <c r="I4" s="19">
        <v>4</v>
      </c>
      <c r="J4" s="19">
        <v>0</v>
      </c>
      <c r="K4" s="19" t="s">
        <v>14</v>
      </c>
      <c r="L4" s="19">
        <v>10</v>
      </c>
      <c r="M4" s="46" t="s">
        <v>15</v>
      </c>
      <c r="N4" s="47">
        <f>I4+J4+L4+L5+L6+I26+J26</f>
        <v>63</v>
      </c>
    </row>
    <row r="5" spans="3:14" s="19" customFormat="1" x14ac:dyDescent="0.25">
      <c r="C5" s="21"/>
      <c r="K5" s="19" t="s">
        <v>16</v>
      </c>
      <c r="L5" s="19">
        <v>15</v>
      </c>
    </row>
    <row r="6" spans="3:14" s="19" customFormat="1" ht="15.75" thickBot="1" x14ac:dyDescent="0.3">
      <c r="C6" s="21"/>
      <c r="K6" s="19" t="s">
        <v>17</v>
      </c>
      <c r="L6" s="19">
        <v>15</v>
      </c>
    </row>
    <row r="7" spans="3:14" s="35" customFormat="1" ht="15.75" thickBot="1" x14ac:dyDescent="0.3">
      <c r="C7" s="34"/>
      <c r="D7" s="32" t="s">
        <v>18</v>
      </c>
      <c r="E7" s="33">
        <f>SUM(I7:L7)</f>
        <v>44</v>
      </c>
      <c r="I7" s="35">
        <f>SUM(I4:I6)</f>
        <v>4</v>
      </c>
      <c r="J7" s="35">
        <f>SUM(J4:J6)</f>
        <v>0</v>
      </c>
      <c r="L7" s="35">
        <f>SUM(L4:L6)</f>
        <v>40</v>
      </c>
    </row>
    <row r="8" spans="3:14" x14ac:dyDescent="0.25">
      <c r="C8" s="1"/>
    </row>
    <row r="9" spans="3:14" s="3" customFormat="1" x14ac:dyDescent="0.25">
      <c r="C9" s="2" t="s">
        <v>19</v>
      </c>
      <c r="D9" s="3" t="s">
        <v>20</v>
      </c>
      <c r="E9" s="3" t="s">
        <v>5</v>
      </c>
    </row>
    <row r="10" spans="3:14" ht="15.75" thickBot="1" x14ac:dyDescent="0.3">
      <c r="C10" s="1"/>
    </row>
    <row r="11" spans="3:14" s="18" customFormat="1" ht="15.75" thickBot="1" x14ac:dyDescent="0.3">
      <c r="C11" s="22" t="s">
        <v>21</v>
      </c>
      <c r="D11" s="18" t="s">
        <v>22</v>
      </c>
      <c r="E11" s="18" t="s">
        <v>4</v>
      </c>
      <c r="F11" s="18" t="s">
        <v>23</v>
      </c>
      <c r="I11" s="18">
        <v>6</v>
      </c>
      <c r="J11" s="18">
        <v>6</v>
      </c>
      <c r="K11" s="18" t="s">
        <v>24</v>
      </c>
      <c r="L11" s="18">
        <v>2</v>
      </c>
      <c r="M11" s="44" t="s">
        <v>25</v>
      </c>
      <c r="N11" s="45">
        <f>I11+J11+I43+L43+L44+I52+J52+L11</f>
        <v>36</v>
      </c>
    </row>
    <row r="12" spans="3:14" s="18" customFormat="1" ht="15.75" thickBot="1" x14ac:dyDescent="0.3">
      <c r="C12" s="22"/>
      <c r="E12" s="18" t="s">
        <v>4</v>
      </c>
      <c r="F12" s="18" t="s">
        <v>26</v>
      </c>
    </row>
    <row r="13" spans="3:14" s="35" customFormat="1" ht="15.75" thickBot="1" x14ac:dyDescent="0.3">
      <c r="C13" s="34"/>
      <c r="D13" s="32" t="s">
        <v>27</v>
      </c>
      <c r="E13" s="33">
        <f>SUM(I13:L13)</f>
        <v>14</v>
      </c>
      <c r="I13" s="35">
        <f>SUM(I11:I12)</f>
        <v>6</v>
      </c>
      <c r="J13" s="35">
        <f>SUM(J11:J12)</f>
        <v>6</v>
      </c>
      <c r="L13" s="35">
        <f>SUM(L11:L12)</f>
        <v>2</v>
      </c>
    </row>
    <row r="14" spans="3:14" x14ac:dyDescent="0.25">
      <c r="C14" s="1"/>
    </row>
    <row r="15" spans="3:14" s="15" customFormat="1" x14ac:dyDescent="0.25">
      <c r="C15" s="23" t="s">
        <v>28</v>
      </c>
      <c r="D15" s="15" t="s">
        <v>29</v>
      </c>
      <c r="E15" s="15" t="s">
        <v>1</v>
      </c>
      <c r="F15" s="15" t="s">
        <v>30</v>
      </c>
      <c r="I15" s="15">
        <v>4</v>
      </c>
      <c r="K15" s="15" t="s">
        <v>24</v>
      </c>
      <c r="L15" s="15">
        <v>2</v>
      </c>
    </row>
    <row r="16" spans="3:14" s="15" customFormat="1" x14ac:dyDescent="0.25">
      <c r="C16" s="23"/>
      <c r="E16" s="15" t="s">
        <v>1</v>
      </c>
      <c r="K16" s="15" t="s">
        <v>31</v>
      </c>
      <c r="L16" s="15">
        <v>4</v>
      </c>
    </row>
    <row r="17" spans="3:14" s="15" customFormat="1" x14ac:dyDescent="0.25">
      <c r="C17" s="23"/>
      <c r="E17" s="15" t="s">
        <v>1</v>
      </c>
      <c r="K17" s="15" t="s">
        <v>32</v>
      </c>
      <c r="L17" s="15">
        <v>8</v>
      </c>
    </row>
    <row r="18" spans="3:14" s="15" customFormat="1" x14ac:dyDescent="0.25">
      <c r="C18" s="23"/>
      <c r="E18" s="15" t="s">
        <v>1</v>
      </c>
      <c r="K18" s="15" t="s">
        <v>33</v>
      </c>
      <c r="L18" s="15">
        <v>20</v>
      </c>
    </row>
    <row r="19" spans="3:14" s="16" customFormat="1" x14ac:dyDescent="0.25">
      <c r="C19" s="24"/>
      <c r="E19" s="16" t="s">
        <v>2</v>
      </c>
      <c r="F19" s="16" t="s">
        <v>34</v>
      </c>
      <c r="J19" s="16">
        <v>17.5</v>
      </c>
      <c r="K19" s="16" t="s">
        <v>35</v>
      </c>
      <c r="L19" s="25">
        <v>50</v>
      </c>
    </row>
    <row r="20" spans="3:14" s="16" customFormat="1" x14ac:dyDescent="0.25">
      <c r="C20" s="24"/>
      <c r="E20" s="16" t="s">
        <v>2</v>
      </c>
      <c r="F20" s="16" t="s">
        <v>36</v>
      </c>
      <c r="I20" s="16">
        <v>2</v>
      </c>
    </row>
    <row r="21" spans="3:14" s="16" customFormat="1" ht="15.75" thickBot="1" x14ac:dyDescent="0.3">
      <c r="C21" s="24"/>
      <c r="E21" s="16" t="s">
        <v>2</v>
      </c>
      <c r="K21" s="16" t="s">
        <v>37</v>
      </c>
      <c r="L21" s="16">
        <v>11</v>
      </c>
    </row>
    <row r="22" spans="3:14" s="20" customFormat="1" ht="15.75" thickBot="1" x14ac:dyDescent="0.3">
      <c r="C22" s="26"/>
      <c r="E22" s="20" t="s">
        <v>6</v>
      </c>
      <c r="F22" s="20" t="s">
        <v>38</v>
      </c>
      <c r="I22" s="20">
        <v>4</v>
      </c>
      <c r="J22" s="20">
        <v>3</v>
      </c>
      <c r="K22" s="20" t="s">
        <v>39</v>
      </c>
      <c r="L22" s="20">
        <v>2.5</v>
      </c>
      <c r="M22" s="42" t="s">
        <v>40</v>
      </c>
      <c r="N22" s="43">
        <f>I22+J22+I35+J35+L35+L22</f>
        <v>19</v>
      </c>
    </row>
    <row r="23" spans="3:14" s="19" customFormat="1" ht="15.75" thickBot="1" x14ac:dyDescent="0.3">
      <c r="C23" s="21"/>
      <c r="E23" s="19" t="s">
        <v>5</v>
      </c>
      <c r="F23" s="19" t="s">
        <v>41</v>
      </c>
    </row>
    <row r="24" spans="3:14" s="35" customFormat="1" ht="15.75" thickBot="1" x14ac:dyDescent="0.3">
      <c r="C24" s="34"/>
      <c r="D24" s="32" t="s">
        <v>42</v>
      </c>
      <c r="E24" s="33">
        <f>SUM(I24:L24)</f>
        <v>128</v>
      </c>
      <c r="I24" s="35">
        <f>SUM(I15:I23)</f>
        <v>10</v>
      </c>
      <c r="J24" s="35">
        <f>SUM(J15:J23)</f>
        <v>20.5</v>
      </c>
      <c r="L24" s="35">
        <f>SUM(L15:L23)</f>
        <v>97.5</v>
      </c>
    </row>
    <row r="25" spans="3:14" x14ac:dyDescent="0.25">
      <c r="C25" s="1"/>
    </row>
    <row r="26" spans="3:14" s="19" customFormat="1" ht="15.75" thickBot="1" x14ac:dyDescent="0.3">
      <c r="C26" s="21" t="s">
        <v>43</v>
      </c>
      <c r="D26" s="19" t="s">
        <v>44</v>
      </c>
      <c r="E26" s="19" t="s">
        <v>5</v>
      </c>
      <c r="F26" s="19" t="s">
        <v>45</v>
      </c>
      <c r="I26" s="19">
        <v>4</v>
      </c>
      <c r="J26" s="19">
        <v>15</v>
      </c>
    </row>
    <row r="27" spans="3:14" s="35" customFormat="1" ht="15.75" thickBot="1" x14ac:dyDescent="0.3">
      <c r="C27" s="34"/>
      <c r="D27" s="32" t="s">
        <v>46</v>
      </c>
      <c r="E27" s="33">
        <f>I26+J26</f>
        <v>19</v>
      </c>
    </row>
    <row r="28" spans="3:14" x14ac:dyDescent="0.25">
      <c r="C28" s="1"/>
    </row>
    <row r="29" spans="3:14" s="17" customFormat="1" ht="15.75" thickBot="1" x14ac:dyDescent="0.3">
      <c r="C29" s="27" t="s">
        <v>47</v>
      </c>
      <c r="D29" s="17" t="s">
        <v>48</v>
      </c>
      <c r="E29" s="17" t="s">
        <v>3</v>
      </c>
      <c r="F29" s="17" t="s">
        <v>49</v>
      </c>
      <c r="I29" s="17">
        <v>4</v>
      </c>
    </row>
    <row r="30" spans="3:14" s="35" customFormat="1" ht="15.75" thickBot="1" x14ac:dyDescent="0.3">
      <c r="C30" s="34"/>
      <c r="D30" s="32" t="s">
        <v>50</v>
      </c>
      <c r="E30" s="33">
        <f>I29</f>
        <v>4</v>
      </c>
    </row>
    <row r="31" spans="3:14" x14ac:dyDescent="0.25">
      <c r="C31" s="1"/>
    </row>
    <row r="32" spans="3:14" s="16" customFormat="1" ht="15.75" thickBot="1" x14ac:dyDescent="0.3">
      <c r="C32" s="24" t="s">
        <v>51</v>
      </c>
      <c r="D32" s="16" t="s">
        <v>52</v>
      </c>
      <c r="E32" s="16" t="s">
        <v>2</v>
      </c>
      <c r="F32" s="16" t="s">
        <v>53</v>
      </c>
      <c r="I32" s="16">
        <v>2</v>
      </c>
    </row>
    <row r="33" spans="3:14" s="35" customFormat="1" ht="15.75" thickBot="1" x14ac:dyDescent="0.3">
      <c r="C33" s="34"/>
      <c r="D33" s="32" t="s">
        <v>54</v>
      </c>
      <c r="E33" s="33">
        <f>I32</f>
        <v>2</v>
      </c>
    </row>
    <row r="34" spans="3:14" x14ac:dyDescent="0.25">
      <c r="C34" s="1"/>
    </row>
    <row r="35" spans="3:14" s="20" customFormat="1" ht="15.75" thickBot="1" x14ac:dyDescent="0.3">
      <c r="C35" s="26" t="s">
        <v>55</v>
      </c>
      <c r="D35" s="20" t="s">
        <v>56</v>
      </c>
      <c r="E35" s="20" t="s">
        <v>6</v>
      </c>
      <c r="F35" s="20" t="s">
        <v>57</v>
      </c>
      <c r="I35" s="20">
        <v>4</v>
      </c>
      <c r="J35" s="20">
        <v>3</v>
      </c>
      <c r="K35" s="20" t="s">
        <v>39</v>
      </c>
      <c r="L35" s="20">
        <v>2.5</v>
      </c>
    </row>
    <row r="36" spans="3:14" s="37" customFormat="1" ht="15.75" thickBot="1" x14ac:dyDescent="0.3">
      <c r="C36" s="36"/>
      <c r="D36" s="48" t="s">
        <v>58</v>
      </c>
      <c r="E36" s="49">
        <f>I35+J35+L35</f>
        <v>9.5</v>
      </c>
    </row>
    <row r="37" spans="3:14" ht="15.75" thickBot="1" x14ac:dyDescent="0.3">
      <c r="C37" s="1"/>
    </row>
    <row r="38" spans="3:14" s="15" customFormat="1" ht="15.75" thickBot="1" x14ac:dyDescent="0.3">
      <c r="C38" s="23" t="s">
        <v>59</v>
      </c>
      <c r="D38" s="15" t="s">
        <v>60</v>
      </c>
      <c r="E38" s="15" t="s">
        <v>1</v>
      </c>
      <c r="F38" s="15" t="s">
        <v>61</v>
      </c>
      <c r="I38" s="15">
        <v>4</v>
      </c>
      <c r="M38" s="40" t="s">
        <v>62</v>
      </c>
      <c r="N38" s="41">
        <f>I38+I15+L15+L16+L17+L18</f>
        <v>42</v>
      </c>
    </row>
    <row r="39" spans="3:14" s="16" customFormat="1" ht="15.75" thickBot="1" x14ac:dyDescent="0.3">
      <c r="C39" s="24"/>
      <c r="E39" s="16" t="s">
        <v>2</v>
      </c>
      <c r="F39" s="28" t="s">
        <v>63</v>
      </c>
      <c r="I39" s="16">
        <v>2</v>
      </c>
      <c r="J39" s="29">
        <v>17.5</v>
      </c>
      <c r="K39" s="16" t="s">
        <v>64</v>
      </c>
      <c r="L39" s="16">
        <v>80</v>
      </c>
      <c r="M39" s="38" t="s">
        <v>65</v>
      </c>
      <c r="N39" s="39">
        <f>I39+J39+L39+L40+I55+I32+I20+J19+L19+L21</f>
        <v>195</v>
      </c>
    </row>
    <row r="40" spans="3:14" s="16" customFormat="1" ht="15.75" thickBot="1" x14ac:dyDescent="0.3">
      <c r="C40" s="24"/>
      <c r="E40" s="16" t="s">
        <v>2</v>
      </c>
      <c r="F40" s="28" t="s">
        <v>61</v>
      </c>
      <c r="K40" s="16" t="s">
        <v>37</v>
      </c>
      <c r="L40" s="16">
        <v>11</v>
      </c>
    </row>
    <row r="41" spans="3:14" s="5" customFormat="1" ht="15.75" thickBot="1" x14ac:dyDescent="0.3">
      <c r="C41" s="4"/>
      <c r="D41" s="50" t="s">
        <v>66</v>
      </c>
      <c r="E41" s="51">
        <f>I38+I39+J39+L39+L40</f>
        <v>114.5</v>
      </c>
    </row>
    <row r="42" spans="3:14" s="5" customFormat="1" x14ac:dyDescent="0.25">
      <c r="C42" s="4"/>
    </row>
    <row r="43" spans="3:14" s="18" customFormat="1" x14ac:dyDescent="0.25">
      <c r="C43" s="22" t="s">
        <v>67</v>
      </c>
      <c r="D43" s="18" t="s">
        <v>68</v>
      </c>
      <c r="E43" s="18" t="s">
        <v>5</v>
      </c>
      <c r="F43" s="18" t="s">
        <v>69</v>
      </c>
      <c r="I43" s="18">
        <v>2</v>
      </c>
      <c r="K43" s="18" t="s">
        <v>70</v>
      </c>
      <c r="L43" s="18">
        <v>5</v>
      </c>
    </row>
    <row r="44" spans="3:14" s="18" customFormat="1" ht="15.75" thickBot="1" x14ac:dyDescent="0.3">
      <c r="C44" s="22"/>
      <c r="K44" s="18" t="s">
        <v>71</v>
      </c>
      <c r="L44" s="18">
        <v>9</v>
      </c>
    </row>
    <row r="45" spans="3:14" s="35" customFormat="1" ht="15.75" thickBot="1" x14ac:dyDescent="0.3">
      <c r="C45" s="34"/>
      <c r="D45" s="32" t="s">
        <v>72</v>
      </c>
      <c r="E45" s="33">
        <f>I43+L43+L44</f>
        <v>16</v>
      </c>
    </row>
    <row r="46" spans="3:14" x14ac:dyDescent="0.25">
      <c r="C46" s="1"/>
    </row>
    <row r="47" spans="3:14" s="17" customFormat="1" ht="15.75" thickBot="1" x14ac:dyDescent="0.3">
      <c r="C47" s="27" t="s">
        <v>73</v>
      </c>
      <c r="D47" s="17" t="s">
        <v>74</v>
      </c>
      <c r="E47" s="17" t="s">
        <v>3</v>
      </c>
      <c r="F47" s="17" t="s">
        <v>75</v>
      </c>
      <c r="I47" s="17">
        <v>4</v>
      </c>
      <c r="J47" s="17">
        <v>31.5</v>
      </c>
      <c r="K47" s="17" t="s">
        <v>24</v>
      </c>
      <c r="L47" s="17">
        <v>4</v>
      </c>
    </row>
    <row r="48" spans="3:14" s="17" customFormat="1" ht="15.75" thickBot="1" x14ac:dyDescent="0.3">
      <c r="C48" s="27"/>
      <c r="E48" s="17" t="s">
        <v>3</v>
      </c>
      <c r="F48" s="17" t="s">
        <v>76</v>
      </c>
      <c r="K48" s="17" t="s">
        <v>71</v>
      </c>
      <c r="L48" s="17">
        <v>53.5</v>
      </c>
      <c r="M48" s="30" t="s">
        <v>77</v>
      </c>
      <c r="N48" s="31">
        <f>I47+J47+L47+L48+L49+I29</f>
        <v>114</v>
      </c>
    </row>
    <row r="49" spans="3:12" s="17" customFormat="1" ht="15.75" thickBot="1" x14ac:dyDescent="0.3">
      <c r="C49" s="27"/>
      <c r="K49" s="17" t="s">
        <v>78</v>
      </c>
      <c r="L49" s="17">
        <v>17</v>
      </c>
    </row>
    <row r="50" spans="3:12" s="35" customFormat="1" ht="15.75" thickBot="1" x14ac:dyDescent="0.3">
      <c r="C50" s="34"/>
      <c r="D50" s="32" t="s">
        <v>79</v>
      </c>
      <c r="E50" s="33">
        <f>I47+J47+L47+L48+L49</f>
        <v>110</v>
      </c>
    </row>
    <row r="51" spans="3:12" x14ac:dyDescent="0.25">
      <c r="C51" s="1"/>
    </row>
    <row r="52" spans="3:12" s="18" customFormat="1" ht="15.75" thickBot="1" x14ac:dyDescent="0.3">
      <c r="C52" s="22" t="s">
        <v>80</v>
      </c>
      <c r="D52" s="18" t="s">
        <v>81</v>
      </c>
      <c r="E52" s="18" t="s">
        <v>4</v>
      </c>
      <c r="F52" s="18" t="s">
        <v>82</v>
      </c>
      <c r="I52" s="18">
        <v>2</v>
      </c>
      <c r="J52" s="18">
        <v>4</v>
      </c>
    </row>
    <row r="53" spans="3:12" s="35" customFormat="1" ht="15.75" thickBot="1" x14ac:dyDescent="0.3">
      <c r="C53" s="34"/>
      <c r="D53" s="32" t="s">
        <v>83</v>
      </c>
      <c r="E53" s="33">
        <f>I52+J52</f>
        <v>6</v>
      </c>
    </row>
    <row r="54" spans="3:12" x14ac:dyDescent="0.25">
      <c r="C54" s="1"/>
    </row>
    <row r="55" spans="3:12" s="16" customFormat="1" x14ac:dyDescent="0.25">
      <c r="C55" s="24" t="s">
        <v>84</v>
      </c>
      <c r="D55" s="16" t="s">
        <v>85</v>
      </c>
      <c r="E55" s="16" t="s">
        <v>2</v>
      </c>
      <c r="F55" s="16" t="s">
        <v>86</v>
      </c>
      <c r="I55" s="16">
        <v>2</v>
      </c>
    </row>
    <row r="56" spans="3:12" s="16" customFormat="1" ht="15.75" thickBot="1" x14ac:dyDescent="0.3">
      <c r="E56" s="16" t="s">
        <v>2</v>
      </c>
      <c r="F56" s="16" t="s">
        <v>87</v>
      </c>
    </row>
    <row r="57" spans="3:12" s="35" customFormat="1" ht="15.75" thickBot="1" x14ac:dyDescent="0.3">
      <c r="D57" s="32" t="s">
        <v>88</v>
      </c>
      <c r="E57" s="33">
        <f>I55</f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E12"/>
  <sheetViews>
    <sheetView workbookViewId="0">
      <selection activeCell="D19" sqref="D19"/>
    </sheetView>
  </sheetViews>
  <sheetFormatPr defaultRowHeight="15" x14ac:dyDescent="0.25"/>
  <cols>
    <col min="1" max="1" width="9.140625" style="6"/>
    <col min="2" max="2" width="26.5703125" style="6" customWidth="1"/>
    <col min="3" max="3" width="27.140625" style="6" customWidth="1"/>
    <col min="4" max="4" width="27.28515625" style="6" customWidth="1"/>
    <col min="5" max="5" width="10" style="6" customWidth="1"/>
    <col min="6" max="16384" width="9.140625" style="6"/>
  </cols>
  <sheetData>
    <row r="3" spans="2:5" x14ac:dyDescent="0.25">
      <c r="C3" s="6" t="s">
        <v>89</v>
      </c>
      <c r="D3" s="6" t="s">
        <v>90</v>
      </c>
    </row>
    <row r="5" spans="2:5" x14ac:dyDescent="0.25">
      <c r="B5" s="6" t="s">
        <v>7</v>
      </c>
      <c r="C5" s="6" t="s">
        <v>61</v>
      </c>
      <c r="D5" s="6" t="s">
        <v>91</v>
      </c>
    </row>
    <row r="7" spans="2:5" x14ac:dyDescent="0.25">
      <c r="B7" s="6" t="s">
        <v>33</v>
      </c>
      <c r="D7" s="6">
        <v>20</v>
      </c>
      <c r="E7" s="6">
        <f>C7+D7</f>
        <v>20</v>
      </c>
    </row>
    <row r="8" spans="2:5" x14ac:dyDescent="0.25">
      <c r="B8" s="6" t="s">
        <v>8</v>
      </c>
      <c r="C8" s="6">
        <v>4</v>
      </c>
      <c r="D8" s="6">
        <v>4</v>
      </c>
      <c r="E8" s="6">
        <f>C8+D8</f>
        <v>8</v>
      </c>
    </row>
    <row r="9" spans="2:5" x14ac:dyDescent="0.25">
      <c r="B9" s="6" t="s">
        <v>24</v>
      </c>
      <c r="D9" s="6">
        <v>2</v>
      </c>
      <c r="E9" s="6">
        <f>C9+D9</f>
        <v>2</v>
      </c>
    </row>
    <row r="10" spans="2:5" x14ac:dyDescent="0.25">
      <c r="B10" s="6" t="s">
        <v>92</v>
      </c>
      <c r="D10" s="6">
        <v>4</v>
      </c>
      <c r="E10" s="6">
        <f>C10+D10</f>
        <v>4</v>
      </c>
    </row>
    <row r="11" spans="2:5" x14ac:dyDescent="0.25">
      <c r="B11" s="6" t="s">
        <v>32</v>
      </c>
      <c r="D11" s="6">
        <v>8</v>
      </c>
      <c r="E11" s="6">
        <f>C11+D11</f>
        <v>8</v>
      </c>
    </row>
    <row r="12" spans="2:5" x14ac:dyDescent="0.25">
      <c r="D12" s="6" t="s">
        <v>93</v>
      </c>
      <c r="E12" s="6">
        <f>SUM(E7:E11)</f>
        <v>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G11"/>
  <sheetViews>
    <sheetView workbookViewId="0">
      <selection activeCell="E10" sqref="E10"/>
    </sheetView>
  </sheetViews>
  <sheetFormatPr defaultRowHeight="15" x14ac:dyDescent="0.25"/>
  <cols>
    <col min="1" max="1" width="9.140625" style="6"/>
    <col min="2" max="2" width="22.28515625" style="6" customWidth="1"/>
    <col min="3" max="3" width="27.7109375" style="6" customWidth="1"/>
    <col min="4" max="4" width="28.140625" style="6" customWidth="1"/>
    <col min="5" max="5" width="27.42578125" style="6" customWidth="1"/>
    <col min="6" max="6" width="27.28515625" style="6" customWidth="1"/>
    <col min="7" max="16384" width="9.140625" style="6"/>
  </cols>
  <sheetData>
    <row r="2" spans="2:7" x14ac:dyDescent="0.25">
      <c r="C2" s="6" t="s">
        <v>89</v>
      </c>
      <c r="D2" s="6" t="s">
        <v>90</v>
      </c>
      <c r="E2" s="6" t="s">
        <v>94</v>
      </c>
      <c r="F2" s="6" t="s">
        <v>95</v>
      </c>
    </row>
    <row r="4" spans="2:7" x14ac:dyDescent="0.25">
      <c r="B4" s="52" t="s">
        <v>7</v>
      </c>
      <c r="C4" s="7" t="s">
        <v>63</v>
      </c>
      <c r="D4" s="8" t="s">
        <v>34</v>
      </c>
      <c r="E4" s="7" t="s">
        <v>86</v>
      </c>
      <c r="F4" s="7" t="s">
        <v>53</v>
      </c>
    </row>
    <row r="5" spans="2:7" x14ac:dyDescent="0.25">
      <c r="B5" s="52"/>
      <c r="C5" s="7" t="s">
        <v>61</v>
      </c>
      <c r="D5" s="8" t="s">
        <v>36</v>
      </c>
      <c r="E5" s="7" t="s">
        <v>87</v>
      </c>
    </row>
    <row r="7" spans="2:7" x14ac:dyDescent="0.25">
      <c r="B7" s="6" t="s">
        <v>9</v>
      </c>
      <c r="C7" s="6">
        <v>17.5</v>
      </c>
      <c r="D7" s="6">
        <v>17.5</v>
      </c>
      <c r="G7" s="6">
        <f>SUM(C7:F7)</f>
        <v>35</v>
      </c>
    </row>
    <row r="8" spans="2:7" x14ac:dyDescent="0.25">
      <c r="B8" s="6" t="s">
        <v>8</v>
      </c>
      <c r="C8" s="6">
        <v>2</v>
      </c>
      <c r="D8" s="6">
        <v>2</v>
      </c>
      <c r="E8" s="6">
        <v>2</v>
      </c>
      <c r="F8" s="6">
        <v>2</v>
      </c>
      <c r="G8" s="6">
        <f t="shared" ref="G8:G10" si="0">SUM(C8:F8)</f>
        <v>8</v>
      </c>
    </row>
    <row r="9" spans="2:7" x14ac:dyDescent="0.25">
      <c r="B9" s="6" t="s">
        <v>96</v>
      </c>
      <c r="C9" s="6">
        <v>80</v>
      </c>
      <c r="D9" s="6">
        <v>50</v>
      </c>
      <c r="G9" s="6">
        <f t="shared" si="0"/>
        <v>130</v>
      </c>
    </row>
    <row r="10" spans="2:7" x14ac:dyDescent="0.25">
      <c r="B10" s="6" t="s">
        <v>97</v>
      </c>
      <c r="C10" s="6">
        <v>11</v>
      </c>
      <c r="D10" s="6">
        <v>11</v>
      </c>
      <c r="G10" s="6">
        <f t="shared" si="0"/>
        <v>22</v>
      </c>
    </row>
    <row r="11" spans="2:7" x14ac:dyDescent="0.25">
      <c r="G11" s="6">
        <f>SUM(G7:G10)</f>
        <v>195</v>
      </c>
    </row>
  </sheetData>
  <mergeCells count="1">
    <mergeCell ref="B4:B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E11"/>
  <sheetViews>
    <sheetView workbookViewId="0">
      <selection activeCell="E12" sqref="E12"/>
    </sheetView>
  </sheetViews>
  <sheetFormatPr defaultRowHeight="15.75" x14ac:dyDescent="0.25"/>
  <cols>
    <col min="1" max="1" width="9.140625" style="9"/>
    <col min="2" max="2" width="19.5703125" style="9" customWidth="1"/>
    <col min="3" max="4" width="27.5703125" style="9" customWidth="1"/>
    <col min="5" max="5" width="10.28515625" style="9" customWidth="1"/>
    <col min="6" max="6" width="27.42578125" style="9" customWidth="1"/>
    <col min="7" max="16384" width="9.140625" style="9"/>
  </cols>
  <sheetData>
    <row r="2" spans="2:5" x14ac:dyDescent="0.25">
      <c r="C2" s="9" t="s">
        <v>98</v>
      </c>
      <c r="D2" s="9" t="s">
        <v>99</v>
      </c>
    </row>
    <row r="4" spans="2:5" x14ac:dyDescent="0.25">
      <c r="B4" s="53" t="s">
        <v>7</v>
      </c>
      <c r="C4" s="10" t="s">
        <v>75</v>
      </c>
      <c r="D4" s="9" t="s">
        <v>49</v>
      </c>
    </row>
    <row r="5" spans="2:5" x14ac:dyDescent="0.25">
      <c r="B5" s="53"/>
      <c r="C5" s="10" t="s">
        <v>76</v>
      </c>
    </row>
    <row r="6" spans="2:5" x14ac:dyDescent="0.25">
      <c r="B6" s="9" t="s">
        <v>100</v>
      </c>
      <c r="C6" s="9">
        <v>4</v>
      </c>
      <c r="D6" s="9">
        <v>4</v>
      </c>
      <c r="E6" s="9">
        <f>SUM(C6:D6)</f>
        <v>8</v>
      </c>
    </row>
    <row r="7" spans="2:5" x14ac:dyDescent="0.25">
      <c r="B7" s="9" t="s">
        <v>101</v>
      </c>
      <c r="C7" s="9">
        <v>17</v>
      </c>
      <c r="E7" s="9">
        <f t="shared" ref="E7:E10" si="0">SUM(C7:D7)</f>
        <v>17</v>
      </c>
    </row>
    <row r="8" spans="2:5" x14ac:dyDescent="0.25">
      <c r="B8" s="9" t="s">
        <v>102</v>
      </c>
      <c r="C8" s="9">
        <v>53.5</v>
      </c>
      <c r="E8" s="9">
        <f t="shared" si="0"/>
        <v>53.5</v>
      </c>
    </row>
    <row r="9" spans="2:5" x14ac:dyDescent="0.25">
      <c r="B9" s="9" t="s">
        <v>24</v>
      </c>
      <c r="C9" s="9">
        <v>4</v>
      </c>
      <c r="E9" s="9">
        <f t="shared" si="0"/>
        <v>4</v>
      </c>
    </row>
    <row r="10" spans="2:5" x14ac:dyDescent="0.25">
      <c r="B10" s="9" t="s">
        <v>103</v>
      </c>
      <c r="C10" s="9">
        <v>31.5</v>
      </c>
      <c r="E10" s="9">
        <f t="shared" si="0"/>
        <v>31.5</v>
      </c>
    </row>
    <row r="11" spans="2:5" x14ac:dyDescent="0.25">
      <c r="E11" s="9">
        <f>SUM(E6:E10)</f>
        <v>114</v>
      </c>
    </row>
  </sheetData>
  <mergeCells count="1">
    <mergeCell ref="B4:B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F12"/>
  <sheetViews>
    <sheetView workbookViewId="0">
      <selection activeCell="F13" sqref="F13"/>
    </sheetView>
  </sheetViews>
  <sheetFormatPr defaultRowHeight="15" x14ac:dyDescent="0.25"/>
  <cols>
    <col min="1" max="1" width="9.140625" style="6"/>
    <col min="2" max="2" width="18.28515625" style="6" customWidth="1"/>
    <col min="3" max="3" width="27.42578125" style="6" customWidth="1"/>
    <col min="4" max="4" width="27.5703125" style="6" customWidth="1"/>
    <col min="5" max="5" width="27.28515625" style="6" customWidth="1"/>
    <col min="6" max="16384" width="9.140625" style="6"/>
  </cols>
  <sheetData>
    <row r="2" spans="2:6" x14ac:dyDescent="0.25">
      <c r="C2" s="6" t="s">
        <v>104</v>
      </c>
      <c r="D2" s="6" t="s">
        <v>105</v>
      </c>
      <c r="E2" s="6" t="s">
        <v>106</v>
      </c>
    </row>
    <row r="4" spans="2:6" ht="15.75" x14ac:dyDescent="0.25">
      <c r="B4" s="6" t="s">
        <v>107</v>
      </c>
      <c r="C4" s="7" t="s">
        <v>108</v>
      </c>
      <c r="D4" s="7" t="s">
        <v>82</v>
      </c>
      <c r="E4" s="10" t="s">
        <v>109</v>
      </c>
    </row>
    <row r="5" spans="2:6" x14ac:dyDescent="0.25">
      <c r="C5" s="7" t="s">
        <v>110</v>
      </c>
    </row>
    <row r="7" spans="2:6" x14ac:dyDescent="0.25">
      <c r="B7" s="6" t="s">
        <v>8</v>
      </c>
      <c r="C7" s="6">
        <v>6</v>
      </c>
      <c r="D7" s="6">
        <v>2</v>
      </c>
      <c r="E7" s="6">
        <v>2</v>
      </c>
      <c r="F7" s="6">
        <f>SUM(C7:E7)</f>
        <v>10</v>
      </c>
    </row>
    <row r="8" spans="2:6" x14ac:dyDescent="0.25">
      <c r="B8" s="6" t="s">
        <v>103</v>
      </c>
      <c r="C8" s="6">
        <v>6</v>
      </c>
      <c r="D8" s="6">
        <v>4</v>
      </c>
      <c r="F8" s="6">
        <f t="shared" ref="F8:F11" si="0">SUM(C8:E8)</f>
        <v>10</v>
      </c>
    </row>
    <row r="9" spans="2:6" x14ac:dyDescent="0.25">
      <c r="B9" s="6" t="s">
        <v>111</v>
      </c>
      <c r="E9" s="6">
        <v>5</v>
      </c>
      <c r="F9" s="6">
        <f t="shared" si="0"/>
        <v>5</v>
      </c>
    </row>
    <row r="10" spans="2:6" x14ac:dyDescent="0.25">
      <c r="B10" s="6" t="s">
        <v>71</v>
      </c>
      <c r="E10" s="6">
        <v>9</v>
      </c>
      <c r="F10" s="6">
        <f t="shared" si="0"/>
        <v>9</v>
      </c>
    </row>
    <row r="11" spans="2:6" x14ac:dyDescent="0.25">
      <c r="B11" s="6" t="s">
        <v>24</v>
      </c>
      <c r="C11" s="6">
        <v>2</v>
      </c>
      <c r="F11" s="6">
        <f t="shared" si="0"/>
        <v>2</v>
      </c>
    </row>
    <row r="12" spans="2:6" x14ac:dyDescent="0.25">
      <c r="F12" s="6">
        <f>SUM(F7:F11)</f>
        <v>36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3:F12"/>
  <sheetViews>
    <sheetView workbookViewId="0">
      <selection activeCell="F13" sqref="F13"/>
    </sheetView>
  </sheetViews>
  <sheetFormatPr defaultRowHeight="15" x14ac:dyDescent="0.25"/>
  <cols>
    <col min="1" max="1" width="9.140625" style="6"/>
    <col min="2" max="2" width="18.42578125" style="6" customWidth="1"/>
    <col min="3" max="4" width="27.28515625" style="6" customWidth="1"/>
    <col min="5" max="5" width="27.42578125" style="6" customWidth="1"/>
    <col min="6" max="16384" width="9.140625" style="6"/>
  </cols>
  <sheetData>
    <row r="3" spans="2:6" x14ac:dyDescent="0.25">
      <c r="C3" s="6" t="s">
        <v>112</v>
      </c>
      <c r="D3" s="6" t="s">
        <v>113</v>
      </c>
      <c r="E3" s="6" t="s">
        <v>114</v>
      </c>
    </row>
    <row r="5" spans="2:6" ht="15.75" x14ac:dyDescent="0.25">
      <c r="B5" s="6" t="s">
        <v>7</v>
      </c>
      <c r="C5" s="10" t="s">
        <v>13</v>
      </c>
      <c r="D5" s="10" t="s">
        <v>41</v>
      </c>
      <c r="E5" s="11" t="s">
        <v>45</v>
      </c>
    </row>
    <row r="6" spans="2:6" ht="15.75" x14ac:dyDescent="0.25">
      <c r="C6" s="10"/>
      <c r="D6" s="10"/>
      <c r="E6" s="12"/>
    </row>
    <row r="7" spans="2:6" x14ac:dyDescent="0.25">
      <c r="B7" s="6" t="s">
        <v>8</v>
      </c>
      <c r="C7" s="6">
        <v>4</v>
      </c>
      <c r="E7" s="6">
        <v>4</v>
      </c>
      <c r="F7" s="6">
        <f>SUM(C7:E7)</f>
        <v>8</v>
      </c>
    </row>
    <row r="8" spans="2:6" x14ac:dyDescent="0.25">
      <c r="B8" s="6" t="s">
        <v>115</v>
      </c>
      <c r="C8" s="6">
        <v>10</v>
      </c>
      <c r="F8" s="6">
        <f t="shared" ref="F8:F11" si="0">SUM(C8:E8)</f>
        <v>10</v>
      </c>
    </row>
    <row r="9" spans="2:6" x14ac:dyDescent="0.25">
      <c r="B9" s="6" t="s">
        <v>103</v>
      </c>
      <c r="C9" s="6">
        <v>7.5</v>
      </c>
      <c r="E9" s="6">
        <v>7.5</v>
      </c>
      <c r="F9" s="6">
        <f t="shared" si="0"/>
        <v>15</v>
      </c>
    </row>
    <row r="10" spans="2:6" x14ac:dyDescent="0.25">
      <c r="B10" s="6" t="s">
        <v>116</v>
      </c>
      <c r="C10" s="6">
        <v>15</v>
      </c>
      <c r="F10" s="6">
        <f t="shared" si="0"/>
        <v>15</v>
      </c>
    </row>
    <row r="11" spans="2:6" x14ac:dyDescent="0.25">
      <c r="B11" s="6" t="s">
        <v>117</v>
      </c>
      <c r="C11" s="6">
        <v>15</v>
      </c>
      <c r="F11" s="6">
        <f t="shared" si="0"/>
        <v>15</v>
      </c>
    </row>
    <row r="12" spans="2:6" x14ac:dyDescent="0.25">
      <c r="F12" s="6">
        <f>SUM(F7:F11)</f>
        <v>63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3:E10"/>
  <sheetViews>
    <sheetView workbookViewId="0">
      <selection activeCell="D7" sqref="D7"/>
    </sheetView>
  </sheetViews>
  <sheetFormatPr defaultRowHeight="15" x14ac:dyDescent="0.25"/>
  <cols>
    <col min="1" max="1" width="9.140625" style="6"/>
    <col min="2" max="2" width="18.7109375" style="6" customWidth="1"/>
    <col min="3" max="3" width="27.7109375" style="6" customWidth="1"/>
    <col min="4" max="4" width="27.42578125" style="6" customWidth="1"/>
    <col min="5" max="5" width="10.140625" style="6" customWidth="1"/>
    <col min="6" max="16384" width="9.140625" style="6"/>
  </cols>
  <sheetData>
    <row r="3" spans="2:5" x14ac:dyDescent="0.25">
      <c r="C3" s="6" t="s">
        <v>90</v>
      </c>
      <c r="D3" s="6" t="s">
        <v>118</v>
      </c>
    </row>
    <row r="5" spans="2:5" x14ac:dyDescent="0.25">
      <c r="B5" s="6" t="s">
        <v>107</v>
      </c>
      <c r="C5" s="13" t="s">
        <v>119</v>
      </c>
      <c r="D5" s="14" t="s">
        <v>57</v>
      </c>
    </row>
    <row r="7" spans="2:5" x14ac:dyDescent="0.25">
      <c r="B7" s="6" t="s">
        <v>100</v>
      </c>
      <c r="C7" s="6">
        <v>4</v>
      </c>
      <c r="D7" s="6">
        <v>4</v>
      </c>
      <c r="E7" s="6">
        <f>C7+D7</f>
        <v>8</v>
      </c>
    </row>
    <row r="8" spans="2:5" x14ac:dyDescent="0.25">
      <c r="B8" s="6" t="s">
        <v>103</v>
      </c>
      <c r="C8" s="6">
        <v>3</v>
      </c>
      <c r="D8" s="6">
        <v>3</v>
      </c>
      <c r="E8" s="6">
        <f t="shared" ref="E8:E9" si="0">C8+D8</f>
        <v>6</v>
      </c>
    </row>
    <row r="9" spans="2:5" x14ac:dyDescent="0.25">
      <c r="B9" s="6" t="s">
        <v>120</v>
      </c>
      <c r="C9" s="6">
        <v>2.5</v>
      </c>
      <c r="D9" s="6">
        <v>2.5</v>
      </c>
      <c r="E9" s="6">
        <f t="shared" si="0"/>
        <v>5</v>
      </c>
    </row>
    <row r="10" spans="2:5" x14ac:dyDescent="0.25">
      <c r="E10" s="6">
        <f>SUM(E7:E9)</f>
        <v>19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2AFD750426FF4689ED6EEB53C2951A" ma:contentTypeVersion="14" ma:contentTypeDescription="Create a new document." ma:contentTypeScope="" ma:versionID="e368a452c771ff3986d8dc0c1b182452">
  <xsd:schema xmlns:xsd="http://www.w3.org/2001/XMLSchema" xmlns:xs="http://www.w3.org/2001/XMLSchema" xmlns:p="http://schemas.microsoft.com/office/2006/metadata/properties" xmlns:ns3="861374fa-46ae-4859-acf9-337d9d35654b" xmlns:ns4="bcf48347-58aa-4d62-91d1-b7aa5d8fd5de" targetNamespace="http://schemas.microsoft.com/office/2006/metadata/properties" ma:root="true" ma:fieldsID="9f5869c28bf489176b4344fc69bac66e" ns3:_="" ns4:_="">
    <xsd:import namespace="861374fa-46ae-4859-acf9-337d9d35654b"/>
    <xsd:import namespace="bcf48347-58aa-4d62-91d1-b7aa5d8fd5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374fa-46ae-4859-acf9-337d9d3565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48347-58aa-4d62-91d1-b7aa5d8fd5d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47E70AB-CCA9-4D6B-9B8F-E22F612E847E}">
  <ds:schemaRefs>
    <ds:schemaRef ds:uri="http://purl.org/dc/elements/1.1/"/>
    <ds:schemaRef ds:uri="http://schemas.microsoft.com/office/2006/metadata/properties"/>
    <ds:schemaRef ds:uri="861374fa-46ae-4859-acf9-337d9d35654b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bcf48347-58aa-4d62-91d1-b7aa5d8fd5d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2ABD3F15-FC63-4ED4-A650-D1BEBDE875B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B1098BF-8F87-4FFE-A2AF-6956402C10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374fa-46ae-4859-acf9-337d9d35654b"/>
    <ds:schemaRef ds:uri="bcf48347-58aa-4d62-91d1-b7aa5d8fd5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By JeS</vt:lpstr>
      <vt:lpstr>WP1</vt:lpstr>
      <vt:lpstr>WP2</vt:lpstr>
      <vt:lpstr>WP3</vt:lpstr>
      <vt:lpstr>WP4</vt:lpstr>
      <vt:lpstr>WP5</vt:lpstr>
      <vt:lpstr>WP6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Colin-user</dc:creator>
  <cp:keywords/>
  <dc:description/>
  <cp:lastModifiedBy>Colin-user</cp:lastModifiedBy>
  <cp:revision/>
  <dcterms:created xsi:type="dcterms:W3CDTF">2022-08-17T13:26:47Z</dcterms:created>
  <dcterms:modified xsi:type="dcterms:W3CDTF">2022-08-19T14:15:30Z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0x010100D62AFD750426FF4689ED6EEB53C2951A</vt:lpwstr>
  </property>
</Properties>
</file>